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0" yWindow="0" windowWidth="23256" windowHeight="12432" tabRatio="548"/>
  </bookViews>
  <sheets>
    <sheet name="Rekapitulace mezd " sheetId="8" r:id="rId1"/>
    <sheet name="List2" sheetId="9" r:id="rId2"/>
  </sheets>
  <definedNames>
    <definedName name="_xlnm._FilterDatabase" localSheetId="0" hidden="1">'Rekapitulace mezd '!$A$12:$L$12</definedName>
    <definedName name="_xlnm.Print_Area" localSheetId="0">'Rekapitulace mezd '!$A$1:$R$57</definedName>
    <definedName name="Z_27D8E706_4DF5_4841_8B57_F56464D2F3E1_.wvu.PrintArea" localSheetId="0" hidden="1">'Rekapitulace mezd '!$A$1:$M$63</definedName>
    <definedName name="Z_DF2F8F12_859C_4690_9308_B1AE1042871C_.wvu.PrintArea" localSheetId="0" hidden="1">'Rekapitulace mezd '!$A$1:$M$63</definedName>
  </definedNames>
  <calcPr calcId="124519"/>
  <customWorkbookViews>
    <customWorkbookView name="Janurova - vlastní zobrazení" guid="{27D8E706-4DF5-4841-8B57-F56464D2F3E1}" mergeInterval="0" personalView="1" maximized="1" windowWidth="1020" windowHeight="596" activeSheetId="1"/>
    <customWorkbookView name="kurikova - vlastní zobrazení" guid="{DF2F8F12-859C-4690-9308-B1AE1042871C}" mergeInterval="0" personalView="1" maximized="1" windowWidth="1276" windowHeight="62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8" i="8"/>
  <c r="L19"/>
  <c r="L20"/>
  <c r="L21"/>
  <c r="L23"/>
  <c r="L24"/>
  <c r="L25"/>
  <c r="L26"/>
  <c r="L28"/>
  <c r="L29"/>
  <c r="L30"/>
  <c r="L31"/>
  <c r="L33"/>
  <c r="L34"/>
  <c r="L35"/>
  <c r="L36"/>
  <c r="L38"/>
  <c r="L39"/>
  <c r="L40"/>
  <c r="L41"/>
  <c r="L43"/>
  <c r="L44"/>
  <c r="L45"/>
  <c r="L46"/>
  <c r="L14"/>
  <c r="L15"/>
  <c r="L16"/>
  <c r="L13"/>
  <c r="L17" l="1"/>
  <c r="L42"/>
  <c r="L32"/>
  <c r="L27"/>
  <c r="L37"/>
  <c r="L22"/>
  <c r="O46"/>
  <c r="O43"/>
  <c r="O40"/>
  <c r="O41"/>
  <c r="O38"/>
  <c r="O36"/>
  <c r="O33"/>
  <c r="O29"/>
  <c r="O31"/>
  <c r="O28"/>
  <c r="O24"/>
  <c r="O26"/>
  <c r="O23"/>
  <c r="O19"/>
  <c r="O21"/>
  <c r="L47" l="1"/>
  <c r="H46" l="1"/>
  <c r="K46" s="1"/>
  <c r="P19"/>
  <c r="H45"/>
  <c r="K45" s="1"/>
  <c r="N45" s="1"/>
  <c r="P45" s="1"/>
  <c r="O45" s="1"/>
  <c r="H44"/>
  <c r="K44" s="1"/>
  <c r="H43"/>
  <c r="H41"/>
  <c r="K41" s="1"/>
  <c r="H40"/>
  <c r="K40" s="1"/>
  <c r="H39"/>
  <c r="K39" s="1"/>
  <c r="H38"/>
  <c r="H36"/>
  <c r="K36" s="1"/>
  <c r="H35"/>
  <c r="K35" s="1"/>
  <c r="H34"/>
  <c r="K34" s="1"/>
  <c r="H33"/>
  <c r="H31"/>
  <c r="K31" s="1"/>
  <c r="H30"/>
  <c r="K30" s="1"/>
  <c r="H29"/>
  <c r="K29" s="1"/>
  <c r="H28"/>
  <c r="K28" s="1"/>
  <c r="H26"/>
  <c r="K26" s="1"/>
  <c r="H25"/>
  <c r="K25" s="1"/>
  <c r="N25" s="1"/>
  <c r="P25" s="1"/>
  <c r="O25" s="1"/>
  <c r="H24"/>
  <c r="K24" s="1"/>
  <c r="H23"/>
  <c r="K23"/>
  <c r="H21"/>
  <c r="K21" s="1"/>
  <c r="H20"/>
  <c r="K20" s="1"/>
  <c r="H19"/>
  <c r="K19" s="1"/>
  <c r="H18"/>
  <c r="H14"/>
  <c r="K14" s="1"/>
  <c r="N14" s="1"/>
  <c r="P14" s="1"/>
  <c r="O14" s="1"/>
  <c r="H15"/>
  <c r="K15" s="1"/>
  <c r="H16"/>
  <c r="K16" s="1"/>
  <c r="H13"/>
  <c r="K13" s="1"/>
  <c r="N13" s="1"/>
  <c r="P13" s="1"/>
  <c r="O13" s="1"/>
  <c r="AA47"/>
  <c r="Z47"/>
  <c r="Y47"/>
  <c r="X47"/>
  <c r="W47"/>
  <c r="V47"/>
  <c r="U47"/>
  <c r="J47"/>
  <c r="I47"/>
  <c r="G47"/>
  <c r="F47"/>
  <c r="E47"/>
  <c r="D47"/>
  <c r="AC46"/>
  <c r="AB46"/>
  <c r="P46"/>
  <c r="M46"/>
  <c r="AC45"/>
  <c r="AB45"/>
  <c r="M45"/>
  <c r="AC44"/>
  <c r="AB44"/>
  <c r="M44"/>
  <c r="AC43"/>
  <c r="AB43"/>
  <c r="M43"/>
  <c r="AA42"/>
  <c r="Z42"/>
  <c r="Y42"/>
  <c r="X42"/>
  <c r="W42"/>
  <c r="V42"/>
  <c r="U42"/>
  <c r="AB42" s="1"/>
  <c r="J42"/>
  <c r="I42"/>
  <c r="G42"/>
  <c r="F42"/>
  <c r="E42"/>
  <c r="D42"/>
  <c r="AC41"/>
  <c r="AB41"/>
  <c r="P41"/>
  <c r="M41"/>
  <c r="AC40"/>
  <c r="AB40"/>
  <c r="P40"/>
  <c r="M40"/>
  <c r="AC39"/>
  <c r="AB39"/>
  <c r="M39"/>
  <c r="AC38"/>
  <c r="AB38"/>
  <c r="P38"/>
  <c r="M38"/>
  <c r="AA37"/>
  <c r="Z37"/>
  <c r="Y37"/>
  <c r="X37"/>
  <c r="W37"/>
  <c r="V37"/>
  <c r="U37"/>
  <c r="J37"/>
  <c r="I37"/>
  <c r="G37"/>
  <c r="F37"/>
  <c r="E37"/>
  <c r="D37"/>
  <c r="AC36"/>
  <c r="AB36"/>
  <c r="P36"/>
  <c r="M36"/>
  <c r="AC35"/>
  <c r="AB35"/>
  <c r="M35"/>
  <c r="AC34"/>
  <c r="AB34"/>
  <c r="M34"/>
  <c r="AC33"/>
  <c r="AB33"/>
  <c r="M33"/>
  <c r="AA32"/>
  <c r="Z32"/>
  <c r="Y32"/>
  <c r="X32"/>
  <c r="W32"/>
  <c r="V32"/>
  <c r="U32"/>
  <c r="J32"/>
  <c r="I32"/>
  <c r="G32"/>
  <c r="F32"/>
  <c r="E32"/>
  <c r="D32"/>
  <c r="AC31"/>
  <c r="AB31"/>
  <c r="P31"/>
  <c r="M31"/>
  <c r="AC30"/>
  <c r="AB30"/>
  <c r="M30"/>
  <c r="AC29"/>
  <c r="AB29"/>
  <c r="P29"/>
  <c r="M29"/>
  <c r="AC28"/>
  <c r="AB28"/>
  <c r="P28"/>
  <c r="M28"/>
  <c r="AA27"/>
  <c r="Z27"/>
  <c r="Y27"/>
  <c r="X27"/>
  <c r="W27"/>
  <c r="V27"/>
  <c r="U27"/>
  <c r="AB27" s="1"/>
  <c r="J27"/>
  <c r="I27"/>
  <c r="G27"/>
  <c r="F27"/>
  <c r="E27"/>
  <c r="D27"/>
  <c r="AC26"/>
  <c r="AB26"/>
  <c r="P26"/>
  <c r="M26"/>
  <c r="AC25"/>
  <c r="AB25"/>
  <c r="M25"/>
  <c r="AC24"/>
  <c r="AB24"/>
  <c r="P24"/>
  <c r="M24"/>
  <c r="AC23"/>
  <c r="AB23"/>
  <c r="P23"/>
  <c r="M23"/>
  <c r="AA22"/>
  <c r="Z22"/>
  <c r="Y22"/>
  <c r="X22"/>
  <c r="W22"/>
  <c r="V22"/>
  <c r="U22"/>
  <c r="J22"/>
  <c r="AC22" s="1"/>
  <c r="I22"/>
  <c r="G22"/>
  <c r="F22"/>
  <c r="E22"/>
  <c r="D22"/>
  <c r="AC21"/>
  <c r="AB21"/>
  <c r="P21"/>
  <c r="M21"/>
  <c r="AC20"/>
  <c r="AB20"/>
  <c r="M20"/>
  <c r="AC19"/>
  <c r="AB19"/>
  <c r="M19"/>
  <c r="AC18"/>
  <c r="AB18"/>
  <c r="M18"/>
  <c r="AA17"/>
  <c r="Z17"/>
  <c r="Y17"/>
  <c r="X17"/>
  <c r="W17"/>
  <c r="V17"/>
  <c r="U17"/>
  <c r="AB17" s="1"/>
  <c r="J17"/>
  <c r="I17"/>
  <c r="G17"/>
  <c r="F17"/>
  <c r="E17"/>
  <c r="D17"/>
  <c r="AC16"/>
  <c r="AB16"/>
  <c r="M16"/>
  <c r="AC15"/>
  <c r="AB15"/>
  <c r="M15"/>
  <c r="AC14"/>
  <c r="AB14"/>
  <c r="M14"/>
  <c r="AC13"/>
  <c r="AB13"/>
  <c r="M13"/>
  <c r="H47" l="1"/>
  <c r="P27"/>
  <c r="M37"/>
  <c r="M17"/>
  <c r="M47"/>
  <c r="D48"/>
  <c r="N24"/>
  <c r="Q24"/>
  <c r="Y48"/>
  <c r="E48"/>
  <c r="X48"/>
  <c r="U48"/>
  <c r="AA48"/>
  <c r="O27"/>
  <c r="Z48"/>
  <c r="M42"/>
  <c r="G48"/>
  <c r="M22"/>
  <c r="R24"/>
  <c r="M32"/>
  <c r="M27"/>
  <c r="R25"/>
  <c r="I48"/>
  <c r="R13"/>
  <c r="Q13"/>
  <c r="R14"/>
  <c r="Q14"/>
  <c r="N19"/>
  <c r="Q19" s="1"/>
  <c r="AB32"/>
  <c r="V48"/>
  <c r="N15"/>
  <c r="J48"/>
  <c r="R45"/>
  <c r="Q45"/>
  <c r="H22"/>
  <c r="K18"/>
  <c r="N35"/>
  <c r="N36"/>
  <c r="R36" s="1"/>
  <c r="F48"/>
  <c r="AB22"/>
  <c r="N16"/>
  <c r="N28"/>
  <c r="R28" s="1"/>
  <c r="Q28"/>
  <c r="H37"/>
  <c r="H42"/>
  <c r="K38"/>
  <c r="N34"/>
  <c r="Q34" s="1"/>
  <c r="K43"/>
  <c r="H32"/>
  <c r="N39"/>
  <c r="N23"/>
  <c r="R23" s="1"/>
  <c r="Q23"/>
  <c r="H27"/>
  <c r="N26"/>
  <c r="W48"/>
  <c r="AB37"/>
  <c r="H17"/>
  <c r="N29"/>
  <c r="R29" s="1"/>
  <c r="N46"/>
  <c r="Q46"/>
  <c r="N20"/>
  <c r="N31"/>
  <c r="Q31" s="1"/>
  <c r="AB47"/>
  <c r="Q25"/>
  <c r="N40"/>
  <c r="Q40" s="1"/>
  <c r="R40"/>
  <c r="N21"/>
  <c r="Q21" s="1"/>
  <c r="R21"/>
  <c r="K33"/>
  <c r="R46"/>
  <c r="N30"/>
  <c r="N41"/>
  <c r="R41" s="1"/>
  <c r="N44"/>
  <c r="AH24" l="1"/>
  <c r="Q39"/>
  <c r="P39"/>
  <c r="Q44"/>
  <c r="P44"/>
  <c r="O44" s="1"/>
  <c r="O47" s="1"/>
  <c r="Q35"/>
  <c r="P35"/>
  <c r="O35" s="1"/>
  <c r="R35"/>
  <c r="AE35" s="1"/>
  <c r="R34"/>
  <c r="P34"/>
  <c r="O34" s="1"/>
  <c r="Q30"/>
  <c r="P30"/>
  <c r="Q20"/>
  <c r="P20"/>
  <c r="O20" s="1"/>
  <c r="Q16"/>
  <c r="P16"/>
  <c r="O16" s="1"/>
  <c r="R16"/>
  <c r="Q15"/>
  <c r="P15"/>
  <c r="Q26"/>
  <c r="R26"/>
  <c r="R27" s="1"/>
  <c r="AF24"/>
  <c r="AJ24"/>
  <c r="AG24"/>
  <c r="AI24"/>
  <c r="AE24"/>
  <c r="AB48"/>
  <c r="R31"/>
  <c r="AG31" s="1"/>
  <c r="AD24"/>
  <c r="R39"/>
  <c r="R15"/>
  <c r="M48"/>
  <c r="M51" s="1"/>
  <c r="L48"/>
  <c r="AD13"/>
  <c r="AI13"/>
  <c r="AF13"/>
  <c r="AG13"/>
  <c r="AJ13"/>
  <c r="AH13"/>
  <c r="AE13"/>
  <c r="AE26"/>
  <c r="AH31"/>
  <c r="AI31"/>
  <c r="AH35"/>
  <c r="AD40"/>
  <c r="AI40"/>
  <c r="AH40"/>
  <c r="AG40"/>
  <c r="AF40"/>
  <c r="AE40"/>
  <c r="AJ40"/>
  <c r="AI46"/>
  <c r="AE46"/>
  <c r="AD46"/>
  <c r="AF46"/>
  <c r="AJ46"/>
  <c r="AH46"/>
  <c r="AG46"/>
  <c r="Q29"/>
  <c r="AJ14"/>
  <c r="AF14"/>
  <c r="AI14"/>
  <c r="AG14"/>
  <c r="AD14"/>
  <c r="AE14"/>
  <c r="AH14"/>
  <c r="N33"/>
  <c r="AE34"/>
  <c r="AD34"/>
  <c r="AH34"/>
  <c r="AF34"/>
  <c r="AJ34"/>
  <c r="AG34"/>
  <c r="AI34"/>
  <c r="AI45"/>
  <c r="AJ45"/>
  <c r="AE45"/>
  <c r="AD45"/>
  <c r="AG45"/>
  <c r="AH45"/>
  <c r="AF45"/>
  <c r="R30"/>
  <c r="R20"/>
  <c r="AE20" s="1"/>
  <c r="AH23"/>
  <c r="AI23"/>
  <c r="AD23"/>
  <c r="AF23"/>
  <c r="AG23"/>
  <c r="AJ23"/>
  <c r="AE23"/>
  <c r="AG28"/>
  <c r="AJ28"/>
  <c r="AF28"/>
  <c r="AI28"/>
  <c r="AH28"/>
  <c r="AE28"/>
  <c r="AD28"/>
  <c r="N18"/>
  <c r="R18"/>
  <c r="R19"/>
  <c r="AD19" s="1"/>
  <c r="Q41"/>
  <c r="AH21"/>
  <c r="AJ21"/>
  <c r="AI21"/>
  <c r="AF21"/>
  <c r="AE21"/>
  <c r="AD21"/>
  <c r="AG21"/>
  <c r="AH25"/>
  <c r="AD25"/>
  <c r="AF25"/>
  <c r="AG25"/>
  <c r="AE25"/>
  <c r="AJ25"/>
  <c r="AI25"/>
  <c r="R44"/>
  <c r="AI44" s="1"/>
  <c r="H48"/>
  <c r="N43"/>
  <c r="Q43" s="1"/>
  <c r="N38"/>
  <c r="R38" s="1"/>
  <c r="Q36"/>
  <c r="R42" l="1"/>
  <c r="AF31"/>
  <c r="AE31"/>
  <c r="AJ31"/>
  <c r="AD31"/>
  <c r="AI30"/>
  <c r="AH26"/>
  <c r="AG26"/>
  <c r="AH16"/>
  <c r="Q17"/>
  <c r="AI39"/>
  <c r="O39"/>
  <c r="O42" s="1"/>
  <c r="P42"/>
  <c r="AH39"/>
  <c r="AE39"/>
  <c r="AJ35"/>
  <c r="AD35"/>
  <c r="AI35"/>
  <c r="AG35"/>
  <c r="AF35"/>
  <c r="AH30"/>
  <c r="Q32"/>
  <c r="O30"/>
  <c r="O32" s="1"/>
  <c r="P32"/>
  <c r="AD30"/>
  <c r="AE30"/>
  <c r="Q27"/>
  <c r="AJ26"/>
  <c r="AE15"/>
  <c r="AF16"/>
  <c r="R17"/>
  <c r="AG16"/>
  <c r="AD16"/>
  <c r="AI16"/>
  <c r="AJ16"/>
  <c r="AE16"/>
  <c r="AE17" s="1"/>
  <c r="O15"/>
  <c r="O17" s="1"/>
  <c r="P17"/>
  <c r="AG39"/>
  <c r="AF39"/>
  <c r="AD39"/>
  <c r="AJ39"/>
  <c r="AJ30"/>
  <c r="AD26"/>
  <c r="AF26"/>
  <c r="AF27" s="1"/>
  <c r="AI26"/>
  <c r="AI27" s="1"/>
  <c r="AG15"/>
  <c r="AH15"/>
  <c r="AH17" s="1"/>
  <c r="AF15"/>
  <c r="AJ15"/>
  <c r="AD15"/>
  <c r="AI15"/>
  <c r="AK31"/>
  <c r="Q33"/>
  <c r="Q37" s="1"/>
  <c r="P33"/>
  <c r="R43"/>
  <c r="R47" s="1"/>
  <c r="P43"/>
  <c r="P47" s="1"/>
  <c r="M50"/>
  <c r="L49"/>
  <c r="Q18"/>
  <c r="AJ18" s="1"/>
  <c r="P18"/>
  <c r="AK24"/>
  <c r="AI19"/>
  <c r="Q38"/>
  <c r="AG38" s="1"/>
  <c r="AG44"/>
  <c r="AK40"/>
  <c r="AH19"/>
  <c r="AE19"/>
  <c r="AK13"/>
  <c r="AI41"/>
  <c r="AH41"/>
  <c r="AD41"/>
  <c r="AG41"/>
  <c r="AE41"/>
  <c r="AJ41"/>
  <c r="AF41"/>
  <c r="AK28"/>
  <c r="AE27"/>
  <c r="AK34"/>
  <c r="AH20"/>
  <c r="R22"/>
  <c r="AD27"/>
  <c r="AK23"/>
  <c r="AJ36"/>
  <c r="AI36"/>
  <c r="AD36"/>
  <c r="AH36"/>
  <c r="AF36"/>
  <c r="AG36"/>
  <c r="AE36"/>
  <c r="AK21"/>
  <c r="AF44"/>
  <c r="AE44"/>
  <c r="AG30"/>
  <c r="AF30"/>
  <c r="AG27"/>
  <c r="R32"/>
  <c r="R33"/>
  <c r="R37" s="1"/>
  <c r="AF29"/>
  <c r="AI29"/>
  <c r="AI32" s="1"/>
  <c r="AE29"/>
  <c r="AE32" s="1"/>
  <c r="AJ29"/>
  <c r="AD29"/>
  <c r="AG29"/>
  <c r="AH29"/>
  <c r="AF20"/>
  <c r="AD20"/>
  <c r="AJ19"/>
  <c r="AG19"/>
  <c r="AI20"/>
  <c r="Q47"/>
  <c r="AD43"/>
  <c r="AH44"/>
  <c r="AJ44"/>
  <c r="AJ27"/>
  <c r="AJ20"/>
  <c r="AK25"/>
  <c r="AD44"/>
  <c r="AH27"/>
  <c r="AK45"/>
  <c r="AK14"/>
  <c r="AK46"/>
  <c r="AG20"/>
  <c r="AF19"/>
  <c r="AH32" l="1"/>
  <c r="AK35"/>
  <c r="Q42"/>
  <c r="AD38"/>
  <c r="AK26"/>
  <c r="AK27" s="1"/>
  <c r="AF17"/>
  <c r="AG17"/>
  <c r="AJ32"/>
  <c r="AD32"/>
  <c r="P22"/>
  <c r="O18"/>
  <c r="O22" s="1"/>
  <c r="AE38"/>
  <c r="AJ38"/>
  <c r="AJ42" s="1"/>
  <c r="AK16"/>
  <c r="AD17"/>
  <c r="AI17"/>
  <c r="AJ17"/>
  <c r="AK39"/>
  <c r="AG32"/>
  <c r="AK15"/>
  <c r="AE43"/>
  <c r="AE47" s="1"/>
  <c r="AI43"/>
  <c r="AI47" s="1"/>
  <c r="AI18"/>
  <c r="AI22" s="1"/>
  <c r="AI38"/>
  <c r="AI42" s="1"/>
  <c r="AH38"/>
  <c r="AH42" s="1"/>
  <c r="AF38"/>
  <c r="AF42" s="1"/>
  <c r="O37"/>
  <c r="P37"/>
  <c r="AJ43"/>
  <c r="AJ47" s="1"/>
  <c r="AF43"/>
  <c r="AF47" s="1"/>
  <c r="AH43"/>
  <c r="AH47" s="1"/>
  <c r="AG43"/>
  <c r="AG47" s="1"/>
  <c r="AD18"/>
  <c r="AD22" s="1"/>
  <c r="AE18"/>
  <c r="AE22" s="1"/>
  <c r="AF18"/>
  <c r="AF22" s="1"/>
  <c r="Q22"/>
  <c r="AG18"/>
  <c r="AG22" s="1"/>
  <c r="AH18"/>
  <c r="AH22" s="1"/>
  <c r="AK30"/>
  <c r="AF32"/>
  <c r="AK44"/>
  <c r="AE42"/>
  <c r="AD33"/>
  <c r="AD37" s="1"/>
  <c r="AG33"/>
  <c r="AG37" s="1"/>
  <c r="AK19"/>
  <c r="AD42"/>
  <c r="AK41"/>
  <c r="AK20"/>
  <c r="AK29"/>
  <c r="AH33"/>
  <c r="AH37" s="1"/>
  <c r="AD47"/>
  <c r="AF33"/>
  <c r="AF37" s="1"/>
  <c r="AJ33"/>
  <c r="AJ37" s="1"/>
  <c r="AJ22"/>
  <c r="AG42"/>
  <c r="AK36"/>
  <c r="R48"/>
  <c r="AE33"/>
  <c r="AE37" s="1"/>
  <c r="AI33"/>
  <c r="AI37" s="1"/>
  <c r="O48" l="1"/>
  <c r="Q48"/>
  <c r="Q49" s="1"/>
  <c r="AK17"/>
  <c r="P48"/>
  <c r="AK38"/>
  <c r="AK42" s="1"/>
  <c r="AK43"/>
  <c r="AK47" s="1"/>
  <c r="AK18"/>
  <c r="AK22" s="1"/>
  <c r="AG48"/>
  <c r="AK32"/>
  <c r="AF48"/>
  <c r="AE48"/>
  <c r="AI48"/>
  <c r="AH48"/>
  <c r="AK33"/>
  <c r="AK37" s="1"/>
  <c r="R50"/>
  <c r="R51"/>
  <c r="AJ48"/>
  <c r="AD48"/>
  <c r="O49" l="1"/>
  <c r="AK48"/>
</calcChain>
</file>

<file path=xl/sharedStrings.xml><?xml version="1.0" encoding="utf-8"?>
<sst xmlns="http://schemas.openxmlformats.org/spreadsheetml/2006/main" count="98" uniqueCount="53">
  <si>
    <t>Číslo projektu:</t>
  </si>
  <si>
    <t>Název příjemce:</t>
  </si>
  <si>
    <t>Název projektu:</t>
  </si>
  <si>
    <t>Období trvání projektu/monitorovací období:</t>
  </si>
  <si>
    <r>
      <t xml:space="preserve">Níže uvedené údaje se týkají pouze pracovníků, jejichž mzdové náklady jsou nárokované k proplacení v rámci projektu pracující na pracovní poměr, dohody o pracích konaných mimo pracovní poměr (DPČ a DPP).  </t>
    </r>
    <r>
      <rPr>
        <b/>
        <i/>
        <sz val="10"/>
        <color indexed="10"/>
        <rFont val="Arial"/>
        <family val="2"/>
        <charset val="238"/>
      </rPr>
      <t>Partner tiskne Rekapitulaci se zakrytými sloupci č. (14) až (18).</t>
    </r>
  </si>
  <si>
    <t>Vyplňuje Centrum (Kontrolor tiskne Rekapitulaci s odkrytými sloupci č. (14) až (18)).</t>
  </si>
  <si>
    <t>Vyplňuje Partner tam, kde je to relevantní</t>
  </si>
  <si>
    <t>Jméno zaměstnance   (pracovní pozice)</t>
  </si>
  <si>
    <t>Měsíc</t>
  </si>
  <si>
    <t>Druh pracovního poměru</t>
  </si>
  <si>
    <r>
      <t xml:space="preserve">Zúčtovaná </t>
    </r>
    <r>
      <rPr>
        <b/>
        <u/>
        <sz val="10"/>
        <rFont val="Arial"/>
        <family val="2"/>
        <charset val="238"/>
      </rPr>
      <t>způsobilá</t>
    </r>
    <r>
      <rPr>
        <b/>
        <sz val="10"/>
        <rFont val="Arial"/>
        <family val="2"/>
        <charset val="238"/>
      </rPr>
      <t xml:space="preserve"> hrubá mzda k výplatě (v Kč) za měsíc:</t>
    </r>
  </si>
  <si>
    <t>Celkem nárokovaná hrubá mzda včetně náhrad</t>
  </si>
  <si>
    <t xml:space="preserve">Počet hodin odpracováných u daného zaměstnavatele </t>
  </si>
  <si>
    <r>
      <t>Počet odpracovaných hodin</t>
    </r>
    <r>
      <rPr>
        <b/>
        <u/>
        <sz val="10"/>
        <rFont val="Arial"/>
        <family val="2"/>
        <charset val="238"/>
      </rPr>
      <t xml:space="preserve"> na projektu</t>
    </r>
  </si>
  <si>
    <r>
      <t xml:space="preserve">Způsobilá průměrná hodinová sazba na projekt </t>
    </r>
    <r>
      <rPr>
        <b/>
        <sz val="10"/>
        <color indexed="10"/>
        <rFont val="Arial"/>
        <family val="2"/>
        <charset val="238"/>
      </rPr>
      <t xml:space="preserve"> </t>
    </r>
    <r>
      <rPr>
        <b/>
        <sz val="10"/>
        <color indexed="12"/>
        <rFont val="Arial"/>
        <family val="2"/>
        <charset val="238"/>
      </rPr>
      <t xml:space="preserve">(včetně prémií, odměn a náhrad za dovolenou) </t>
    </r>
    <r>
      <rPr>
        <b/>
        <sz val="10"/>
        <color indexed="10"/>
        <rFont val="Arial"/>
        <family val="2"/>
        <charset val="238"/>
      </rPr>
      <t>bez odvodů SZ a ZP !!!</t>
    </r>
  </si>
  <si>
    <t>Odvody soc. a zdrav. poj. - zaměstnavatel (33,8% z hrubé mzdy)
(v Kč) za projekt</t>
  </si>
  <si>
    <t>Způsobilá hrubá mzda včetně náhrad za dočasnou pracovní neschopnost  !!za projekt!!  bez sociálních odvodů za zaměstnavatele (v Kč)</t>
  </si>
  <si>
    <r>
      <t>Kontrola hodinové sazby</t>
    </r>
    <r>
      <rPr>
        <b/>
        <sz val="10"/>
        <color indexed="10"/>
        <rFont val="Arial"/>
        <family val="2"/>
        <charset val="238"/>
      </rPr>
      <t xml:space="preserve">                             </t>
    </r>
  </si>
  <si>
    <t>Korekce k Odvodům na soc. a zdrav. Pojištění - k sloupci (12)</t>
  </si>
  <si>
    <t>Korekce ke Způsobilé hrubé mzdě - ke sloupci (13)</t>
  </si>
  <si>
    <t xml:space="preserve">Způsobilá výše Odvodů na soc. a zdrav. pojištění               (po korekcích) </t>
  </si>
  <si>
    <t>Způsobilá výše hrubé mzdy               (po korekcích)</t>
  </si>
  <si>
    <t>Přepočet kurzem</t>
  </si>
  <si>
    <t>Počet hodin odpracovaných pro příslušnou WP (dle timesheetu)</t>
  </si>
  <si>
    <t>Podíl mzdových výdajů dle WP a pracovníka/měsíc</t>
  </si>
  <si>
    <t>Hrubá mzda k výplatě bez odměn,prémií, bez náhrad za dovolenou, prac.neschopnost
(v Kč)</t>
  </si>
  <si>
    <t>Náhrady za dočasnou pracovní neschopnost</t>
  </si>
  <si>
    <t>Náhrady za čerpanou dovolenou</t>
  </si>
  <si>
    <t>Prémie, odměny (propočet alikvotní části k měsíční mzdě)</t>
  </si>
  <si>
    <t>WP 0</t>
  </si>
  <si>
    <t>WP 1</t>
  </si>
  <si>
    <t>WP 2</t>
  </si>
  <si>
    <t>WP 3</t>
  </si>
  <si>
    <t>WP 4</t>
  </si>
  <si>
    <t>WP 5</t>
  </si>
  <si>
    <t>WP 6</t>
  </si>
  <si>
    <t>Celkem</t>
  </si>
  <si>
    <t>kontrola</t>
  </si>
  <si>
    <t>Mezisoučet za měsíc</t>
  </si>
  <si>
    <t>xxxx</t>
  </si>
  <si>
    <t>xxx</t>
  </si>
  <si>
    <t>XXX</t>
  </si>
  <si>
    <t>Pozn:</t>
  </si>
  <si>
    <t>CELKEM</t>
  </si>
  <si>
    <t>Úrazové pojištění zaměstnavatele</t>
  </si>
  <si>
    <t>Úrazové pojištění zaměstnavatele po korekci</t>
  </si>
  <si>
    <t>Odvod do FKSP</t>
  </si>
  <si>
    <t>Vypracoval (Titul, jméno, příjmení):</t>
  </si>
  <si>
    <t>(podpis)</t>
  </si>
  <si>
    <t>Schválil (statutární zástupce či jím pověřená osoba) (Titul, jméno, příjmení):</t>
  </si>
  <si>
    <t>(Podpis)</t>
  </si>
  <si>
    <t>přílohy (viz Náležitosti dokladování):</t>
  </si>
  <si>
    <r>
      <t xml:space="preserve">REKAPITULACE MZDOVÝCH VÝDAJŮ 5.1 verze od 1. 1. 2021 </t>
    </r>
    <r>
      <rPr>
        <i/>
        <u/>
        <sz val="10"/>
        <rFont val="Arial"/>
        <family val="2"/>
        <charset val="238"/>
      </rPr>
      <t>(verze upravena 8.3.2021)</t>
    </r>
  </si>
</sst>
</file>

<file path=xl/styles.xml><?xml version="1.0" encoding="utf-8"?>
<styleSheet xmlns="http://schemas.openxmlformats.org/spreadsheetml/2006/main">
  <numFmts count="7">
    <numFmt numFmtId="164" formatCode="_-* #,##0.00\ _D_M_-;\-* #,##0.00\ _D_M_-;_-* &quot;-&quot;??\ _D_M_-;_-@_-"/>
    <numFmt numFmtId="165" formatCode="0.0"/>
    <numFmt numFmtId="166" formatCode="\(#\)"/>
    <numFmt numFmtId="167" formatCode="_-* #,##0.0\ _D_M_-;\-* #,##0.0\ _D_M_-;_-* &quot;-&quot;??\ _D_M_-;_-@_-"/>
    <numFmt numFmtId="168" formatCode="#,##0.000"/>
    <numFmt numFmtId="169" formatCode="[$-405]mmmm\ yyyy"/>
    <numFmt numFmtId="170" formatCode="0.0_ ;\-0.0\ "/>
  </numFmts>
  <fonts count="20">
    <font>
      <sz val="10"/>
      <name val="Arial"/>
    </font>
    <font>
      <sz val="10"/>
      <name val="Arial"/>
    </font>
    <font>
      <sz val="10"/>
      <name val="Arial"/>
      <family val="2"/>
      <charset val="238"/>
    </font>
    <font>
      <b/>
      <u/>
      <sz val="12"/>
      <name val="Arial"/>
      <family val="2"/>
      <charset val="238"/>
    </font>
    <font>
      <i/>
      <sz val="10"/>
      <name val="Arial"/>
      <family val="2"/>
      <charset val="238"/>
    </font>
    <font>
      <b/>
      <sz val="10"/>
      <name val="Arial"/>
      <family val="2"/>
      <charset val="238"/>
    </font>
    <font>
      <sz val="10"/>
      <name val="Arial"/>
      <family val="2"/>
      <charset val="238"/>
    </font>
    <font>
      <b/>
      <sz val="10"/>
      <color indexed="10"/>
      <name val="Arial"/>
      <family val="2"/>
      <charset val="238"/>
    </font>
    <font>
      <b/>
      <i/>
      <sz val="10"/>
      <color indexed="10"/>
      <name val="Arial"/>
      <family val="2"/>
      <charset val="238"/>
    </font>
    <font>
      <b/>
      <sz val="11"/>
      <name val="Arial"/>
      <family val="2"/>
      <charset val="238"/>
    </font>
    <font>
      <b/>
      <u/>
      <sz val="10"/>
      <name val="Arial"/>
      <family val="2"/>
      <charset val="238"/>
    </font>
    <font>
      <sz val="11"/>
      <color indexed="8"/>
      <name val="Calibri"/>
      <family val="2"/>
      <charset val="238"/>
    </font>
    <font>
      <sz val="11"/>
      <name val="Arial"/>
      <family val="2"/>
      <charset val="238"/>
    </font>
    <font>
      <b/>
      <u/>
      <sz val="11"/>
      <name val="Arial"/>
      <family val="2"/>
      <charset val="238"/>
    </font>
    <font>
      <sz val="11"/>
      <color indexed="10"/>
      <name val="Arial"/>
      <family val="2"/>
      <charset val="238"/>
    </font>
    <font>
      <sz val="11"/>
      <name val="Arial CE"/>
      <charset val="238"/>
    </font>
    <font>
      <sz val="11"/>
      <name val="Calibri"/>
      <family val="2"/>
      <charset val="238"/>
    </font>
    <font>
      <b/>
      <sz val="12"/>
      <name val="Arial"/>
      <family val="2"/>
      <charset val="238"/>
    </font>
    <font>
      <b/>
      <sz val="10"/>
      <color indexed="12"/>
      <name val="Arial"/>
      <family val="2"/>
      <charset val="238"/>
    </font>
    <font>
      <i/>
      <u/>
      <sz val="10"/>
      <name val="Arial"/>
      <family val="2"/>
      <charset val="238"/>
    </font>
  </fonts>
  <fills count="1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11"/>
        <bgColor indexed="64"/>
      </patternFill>
    </fill>
    <fill>
      <patternFill patternType="solid">
        <fgColor indexed="31"/>
        <bgColor indexed="64"/>
      </patternFill>
    </fill>
    <fill>
      <patternFill patternType="solid">
        <fgColor indexed="13"/>
        <bgColor indexed="64"/>
      </patternFill>
    </fill>
    <fill>
      <patternFill patternType="solid">
        <fgColor indexed="47"/>
        <bgColor indexed="64"/>
      </patternFill>
    </fill>
    <fill>
      <patternFill patternType="solid">
        <fgColor rgb="FF92D050"/>
        <bgColor indexed="64"/>
      </patternFill>
    </fill>
    <fill>
      <patternFill patternType="solid">
        <fgColor rgb="FFCCFFCC"/>
        <bgColor indexed="64"/>
      </patternFill>
    </fill>
    <fill>
      <patternFill patternType="solid">
        <fgColor rgb="FFFF99CC"/>
        <bgColor indexed="64"/>
      </patternFill>
    </fill>
    <fill>
      <patternFill patternType="solid">
        <fgColor rgb="FFFFFF99"/>
        <bgColor indexed="64"/>
      </patternFill>
    </fill>
    <fill>
      <patternFill patternType="solid">
        <fgColor theme="0"/>
        <bgColor indexed="64"/>
      </patternFill>
    </fill>
  </fills>
  <borders count="65">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4">
    <xf numFmtId="0" fontId="0" fillId="0" borderId="0"/>
    <xf numFmtId="164" fontId="1" fillId="0" borderId="0" applyFont="0" applyFill="0" applyBorder="0" applyAlignment="0" applyProtection="0"/>
    <xf numFmtId="164" fontId="6" fillId="0" borderId="0" applyFont="0" applyFill="0" applyBorder="0" applyAlignment="0" applyProtection="0"/>
    <xf numFmtId="0" fontId="2" fillId="0" borderId="0"/>
  </cellStyleXfs>
  <cellXfs count="262">
    <xf numFmtId="0" fontId="0" fillId="0" borderId="0" xfId="0"/>
    <xf numFmtId="0" fontId="2" fillId="0" borderId="0" xfId="3"/>
    <xf numFmtId="0" fontId="2" fillId="0" borderId="0" xfId="3" applyBorder="1" applyAlignment="1"/>
    <xf numFmtId="0" fontId="2" fillId="0" borderId="0" xfId="3" applyBorder="1" applyAlignment="1">
      <alignment wrapText="1"/>
    </xf>
    <xf numFmtId="49" fontId="2" fillId="0" borderId="0" xfId="3" applyNumberFormat="1" applyFont="1" applyAlignment="1" applyProtection="1">
      <alignment horizontal="center"/>
      <protection hidden="1"/>
    </xf>
    <xf numFmtId="0" fontId="2" fillId="0" borderId="0" xfId="3" applyFont="1" applyBorder="1" applyAlignment="1" applyProtection="1">
      <protection hidden="1"/>
    </xf>
    <xf numFmtId="0" fontId="5" fillId="0" borderId="0" xfId="3" applyFont="1" applyBorder="1" applyAlignment="1"/>
    <xf numFmtId="0" fontId="2" fillId="0" borderId="0" xfId="3" applyBorder="1" applyAlignment="1" applyProtection="1">
      <protection hidden="1"/>
    </xf>
    <xf numFmtId="49" fontId="2" fillId="0" borderId="0" xfId="3" applyNumberFormat="1" applyAlignment="1" applyProtection="1">
      <alignment horizontal="center"/>
      <protection hidden="1"/>
    </xf>
    <xf numFmtId="0" fontId="2" fillId="0" borderId="0" xfId="3" applyBorder="1" applyAlignment="1" applyProtection="1">
      <alignment wrapText="1"/>
      <protection hidden="1"/>
    </xf>
    <xf numFmtId="0" fontId="2" fillId="0" borderId="0" xfId="3" applyFont="1"/>
    <xf numFmtId="0" fontId="5" fillId="0" borderId="0" xfId="3" applyFont="1"/>
    <xf numFmtId="0" fontId="2" fillId="0" borderId="0" xfId="3" applyFont="1" applyBorder="1" applyAlignment="1">
      <alignment horizontal="left" wrapText="1"/>
    </xf>
    <xf numFmtId="0" fontId="5" fillId="0" borderId="0" xfId="3" applyFont="1" applyBorder="1" applyAlignment="1">
      <alignment wrapText="1"/>
    </xf>
    <xf numFmtId="0" fontId="2" fillId="0" borderId="0" xfId="3" applyFont="1" applyBorder="1" applyAlignment="1">
      <alignment wrapText="1"/>
    </xf>
    <xf numFmtId="0" fontId="5" fillId="2" borderId="1"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5" fillId="3" borderId="1" xfId="3" applyFont="1" applyFill="1" applyBorder="1" applyAlignment="1">
      <alignment horizontal="center" vertical="center"/>
    </xf>
    <xf numFmtId="0" fontId="5" fillId="3" borderId="2" xfId="3" applyFont="1" applyFill="1" applyBorder="1" applyAlignment="1">
      <alignment horizontal="center" vertical="center"/>
    </xf>
    <xf numFmtId="0" fontId="5" fillId="3" borderId="3" xfId="3" applyFont="1" applyFill="1" applyBorder="1" applyAlignment="1">
      <alignment horizontal="center" vertical="center"/>
    </xf>
    <xf numFmtId="169" fontId="2" fillId="0" borderId="0" xfId="3" applyNumberFormat="1" applyFont="1"/>
    <xf numFmtId="166" fontId="2" fillId="4" borderId="1" xfId="3" applyNumberFormat="1" applyFill="1" applyBorder="1" applyAlignment="1">
      <alignment horizontal="center"/>
    </xf>
    <xf numFmtId="166" fontId="2" fillId="4" borderId="4" xfId="3" applyNumberFormat="1" applyFill="1" applyBorder="1" applyAlignment="1">
      <alignment horizontal="center"/>
    </xf>
    <xf numFmtId="166" fontId="2" fillId="4" borderId="5" xfId="3" applyNumberFormat="1" applyFill="1" applyBorder="1" applyAlignment="1">
      <alignment horizontal="center"/>
    </xf>
    <xf numFmtId="166" fontId="2" fillId="4" borderId="6" xfId="3" applyNumberFormat="1" applyFill="1" applyBorder="1" applyAlignment="1">
      <alignment horizontal="center"/>
    </xf>
    <xf numFmtId="0" fontId="9" fillId="2" borderId="7" xfId="3" applyFont="1" applyFill="1" applyBorder="1" applyAlignment="1">
      <alignment horizontal="center" vertical="center"/>
    </xf>
    <xf numFmtId="0" fontId="5" fillId="2" borderId="8" xfId="3" applyFont="1" applyFill="1" applyBorder="1" applyAlignment="1">
      <alignment horizontal="center" vertical="center"/>
    </xf>
    <xf numFmtId="0" fontId="12" fillId="0" borderId="9" xfId="3" applyFont="1" applyFill="1" applyBorder="1" applyAlignment="1"/>
    <xf numFmtId="17" fontId="12" fillId="0" borderId="10" xfId="3" applyNumberFormat="1" applyFont="1" applyFill="1" applyBorder="1" applyAlignment="1"/>
    <xf numFmtId="4" fontId="12" fillId="0" borderId="11" xfId="3" applyNumberFormat="1" applyFont="1" applyFill="1" applyBorder="1" applyAlignment="1"/>
    <xf numFmtId="167" fontId="12" fillId="0" borderId="11" xfId="1" applyNumberFormat="1" applyFont="1" applyFill="1" applyBorder="1" applyAlignment="1">
      <alignment horizontal="right"/>
    </xf>
    <xf numFmtId="167" fontId="12" fillId="0" borderId="11" xfId="1" applyNumberFormat="1" applyFont="1" applyFill="1" applyBorder="1" applyAlignment="1"/>
    <xf numFmtId="3" fontId="12" fillId="0" borderId="12" xfId="3" applyNumberFormat="1" applyFont="1" applyFill="1" applyBorder="1" applyAlignment="1">
      <alignment horizontal="center"/>
    </xf>
    <xf numFmtId="0" fontId="12" fillId="0" borderId="13" xfId="3" applyFont="1" applyBorder="1"/>
    <xf numFmtId="0" fontId="12" fillId="0" borderId="14" xfId="3" applyFont="1" applyBorder="1"/>
    <xf numFmtId="165" fontId="12" fillId="2" borderId="15" xfId="3" applyNumberFormat="1" applyFont="1" applyFill="1" applyBorder="1"/>
    <xf numFmtId="4" fontId="12" fillId="3" borderId="14" xfId="3" applyNumberFormat="1" applyFont="1" applyFill="1" applyBorder="1"/>
    <xf numFmtId="0" fontId="12" fillId="0" borderId="0" xfId="3" applyFont="1"/>
    <xf numFmtId="169" fontId="12" fillId="0" borderId="0" xfId="3" applyNumberFormat="1" applyFont="1"/>
    <xf numFmtId="165" fontId="12" fillId="2" borderId="16" xfId="3" applyNumberFormat="1" applyFont="1" applyFill="1" applyBorder="1"/>
    <xf numFmtId="0" fontId="12" fillId="0" borderId="17" xfId="3" applyFont="1" applyFill="1" applyBorder="1" applyAlignment="1"/>
    <xf numFmtId="0" fontId="12" fillId="0" borderId="18" xfId="3" applyFont="1" applyFill="1" applyBorder="1" applyAlignment="1"/>
    <xf numFmtId="0" fontId="12" fillId="3" borderId="19" xfId="3" applyFont="1" applyFill="1" applyBorder="1" applyAlignment="1"/>
    <xf numFmtId="4" fontId="12" fillId="3" borderId="20" xfId="3" applyNumberFormat="1" applyFont="1" applyFill="1" applyBorder="1" applyAlignment="1"/>
    <xf numFmtId="0" fontId="9" fillId="2" borderId="19" xfId="3" applyFont="1" applyFill="1" applyBorder="1"/>
    <xf numFmtId="0" fontId="9" fillId="2" borderId="21" xfId="3" applyFont="1" applyFill="1" applyBorder="1"/>
    <xf numFmtId="165" fontId="12" fillId="2" borderId="22" xfId="3" applyNumberFormat="1" applyFont="1" applyFill="1" applyBorder="1"/>
    <xf numFmtId="4" fontId="9" fillId="3" borderId="21" xfId="3" applyNumberFormat="1" applyFont="1" applyFill="1" applyBorder="1"/>
    <xf numFmtId="0" fontId="12" fillId="0" borderId="10" xfId="3" applyFont="1" applyBorder="1"/>
    <xf numFmtId="0" fontId="12" fillId="0" borderId="11" xfId="3" applyFont="1" applyBorder="1"/>
    <xf numFmtId="0" fontId="12" fillId="0" borderId="14" xfId="3" applyFont="1" applyFill="1" applyBorder="1"/>
    <xf numFmtId="4" fontId="12" fillId="5" borderId="23" xfId="3" applyNumberFormat="1" applyFont="1" applyFill="1" applyBorder="1" applyAlignment="1"/>
    <xf numFmtId="4" fontId="12" fillId="0" borderId="0" xfId="3" applyNumberFormat="1" applyFont="1"/>
    <xf numFmtId="17" fontId="12" fillId="0" borderId="24" xfId="3" applyNumberFormat="1" applyFont="1" applyFill="1" applyBorder="1" applyAlignment="1"/>
    <xf numFmtId="165" fontId="12" fillId="2" borderId="25" xfId="3" applyNumberFormat="1" applyFont="1" applyFill="1" applyBorder="1"/>
    <xf numFmtId="0" fontId="12" fillId="2" borderId="22" xfId="3" applyFont="1" applyFill="1" applyBorder="1"/>
    <xf numFmtId="0" fontId="12" fillId="2" borderId="7" xfId="3" applyFont="1" applyFill="1" applyBorder="1"/>
    <xf numFmtId="0" fontId="13" fillId="0" borderId="0" xfId="3" applyFont="1"/>
    <xf numFmtId="0" fontId="12" fillId="0" borderId="0" xfId="3" applyFont="1" applyBorder="1"/>
    <xf numFmtId="0" fontId="14" fillId="0" borderId="0" xfId="3" applyFont="1" applyFill="1" applyBorder="1" applyAlignment="1"/>
    <xf numFmtId="10" fontId="9" fillId="0" borderId="26" xfId="3" applyNumberFormat="1" applyFont="1" applyFill="1" applyBorder="1" applyAlignment="1"/>
    <xf numFmtId="2" fontId="12" fillId="6" borderId="26" xfId="3" applyNumberFormat="1" applyFont="1" applyFill="1" applyBorder="1" applyAlignment="1"/>
    <xf numFmtId="0" fontId="12" fillId="0" borderId="0" xfId="3" applyFont="1" applyBorder="1" applyAlignment="1"/>
    <xf numFmtId="4" fontId="15" fillId="0" borderId="0" xfId="3" applyNumberFormat="1" applyFont="1" applyFill="1" applyBorder="1" applyAlignment="1">
      <alignment horizontal="center" vertical="center"/>
    </xf>
    <xf numFmtId="2" fontId="12" fillId="0" borderId="0" xfId="3" applyNumberFormat="1" applyFont="1" applyFill="1" applyBorder="1" applyAlignment="1"/>
    <xf numFmtId="0" fontId="14" fillId="0" borderId="0" xfId="3" applyFont="1" applyFill="1" applyBorder="1" applyAlignment="1">
      <alignment horizontal="left"/>
    </xf>
    <xf numFmtId="2" fontId="12" fillId="7" borderId="26" xfId="3" applyNumberFormat="1" applyFont="1" applyFill="1" applyBorder="1" applyAlignment="1"/>
    <xf numFmtId="49" fontId="15" fillId="0" borderId="0" xfId="3" applyNumberFormat="1" applyFont="1" applyFill="1" applyBorder="1" applyAlignment="1" applyProtection="1">
      <alignment horizontal="center" vertical="center"/>
      <protection hidden="1"/>
    </xf>
    <xf numFmtId="49" fontId="15" fillId="0" borderId="0" xfId="3" applyNumberFormat="1" applyFont="1" applyAlignment="1" applyProtection="1">
      <alignment horizontal="center"/>
      <protection hidden="1"/>
    </xf>
    <xf numFmtId="0" fontId="12" fillId="0" borderId="27" xfId="3" applyFont="1" applyBorder="1" applyAlignment="1">
      <alignment wrapText="1"/>
    </xf>
    <xf numFmtId="0" fontId="12" fillId="0" borderId="0" xfId="3" applyFont="1" applyBorder="1" applyAlignment="1">
      <alignment wrapText="1"/>
    </xf>
    <xf numFmtId="0" fontId="12" fillId="0" borderId="28" xfId="3" applyFont="1" applyBorder="1" applyAlignment="1">
      <alignment horizontal="center" wrapText="1"/>
    </xf>
    <xf numFmtId="0" fontId="12" fillId="0" borderId="0" xfId="3" applyFont="1" applyBorder="1" applyAlignment="1">
      <alignment horizontal="center" wrapText="1"/>
    </xf>
    <xf numFmtId="49" fontId="15" fillId="0" borderId="0" xfId="3" applyNumberFormat="1" applyFont="1" applyBorder="1" applyAlignment="1" applyProtection="1">
      <alignment horizontal="center"/>
      <protection hidden="1"/>
    </xf>
    <xf numFmtId="49" fontId="15" fillId="0" borderId="0" xfId="3" applyNumberFormat="1" applyFont="1" applyBorder="1" applyAlignment="1" applyProtection="1">
      <alignment horizontal="center" vertical="center"/>
      <protection hidden="1"/>
    </xf>
    <xf numFmtId="0" fontId="15" fillId="0" borderId="0" xfId="3" applyFont="1" applyBorder="1" applyAlignment="1" applyProtection="1">
      <alignment horizontal="center" vertical="center"/>
      <protection hidden="1"/>
    </xf>
    <xf numFmtId="49" fontId="12" fillId="0" borderId="0" xfId="3" applyNumberFormat="1" applyFont="1" applyAlignment="1" applyProtection="1">
      <alignment horizontal="center"/>
      <protection hidden="1"/>
    </xf>
    <xf numFmtId="4" fontId="12" fillId="0" borderId="0" xfId="3" applyNumberFormat="1" applyFont="1" applyBorder="1" applyProtection="1">
      <protection hidden="1"/>
    </xf>
    <xf numFmtId="0" fontId="12" fillId="0" borderId="0" xfId="3" applyFont="1" applyFill="1" applyBorder="1" applyAlignment="1">
      <alignment horizontal="center"/>
    </xf>
    <xf numFmtId="4" fontId="12" fillId="0" borderId="0" xfId="3" applyNumberFormat="1" applyFont="1" applyBorder="1" applyAlignment="1"/>
    <xf numFmtId="0" fontId="16" fillId="0" borderId="0" xfId="3" applyFont="1"/>
    <xf numFmtId="0" fontId="12" fillId="0" borderId="0" xfId="3" applyFont="1" applyFill="1" applyBorder="1" applyAlignment="1">
      <alignment horizontal="left"/>
    </xf>
    <xf numFmtId="0" fontId="12" fillId="0" borderId="6" xfId="3" applyFont="1" applyFill="1" applyBorder="1" applyAlignment="1">
      <alignment horizontal="left"/>
    </xf>
    <xf numFmtId="0" fontId="12" fillId="0" borderId="8" xfId="3" applyFont="1" applyFill="1" applyBorder="1" applyAlignment="1">
      <alignment horizontal="left"/>
    </xf>
    <xf numFmtId="0" fontId="12" fillId="0" borderId="8" xfId="3" applyFont="1" applyBorder="1"/>
    <xf numFmtId="0" fontId="12" fillId="0" borderId="29" xfId="3" applyFont="1" applyBorder="1"/>
    <xf numFmtId="4" fontId="2" fillId="10" borderId="9" xfId="3" applyNumberFormat="1" applyFill="1" applyBorder="1" applyAlignment="1">
      <alignment horizontal="center"/>
    </xf>
    <xf numFmtId="4" fontId="2" fillId="10" borderId="30" xfId="3" applyNumberFormat="1" applyFill="1" applyBorder="1" applyAlignment="1">
      <alignment horizontal="center"/>
    </xf>
    <xf numFmtId="167" fontId="12" fillId="11" borderId="11" xfId="1" applyNumberFormat="1" applyFont="1" applyFill="1" applyBorder="1" applyAlignment="1"/>
    <xf numFmtId="166" fontId="2" fillId="4" borderId="31" xfId="3" applyNumberFormat="1" applyFill="1" applyBorder="1" applyAlignment="1">
      <alignment horizontal="center"/>
    </xf>
    <xf numFmtId="4" fontId="12" fillId="5" borderId="31" xfId="3" applyNumberFormat="1" applyFont="1" applyFill="1" applyBorder="1" applyAlignment="1"/>
    <xf numFmtId="166" fontId="2" fillId="4" borderId="20" xfId="3" applyNumberFormat="1" applyFill="1" applyBorder="1" applyAlignment="1">
      <alignment horizontal="center"/>
    </xf>
    <xf numFmtId="4" fontId="2" fillId="10" borderId="32" xfId="3" applyNumberFormat="1" applyFill="1" applyBorder="1" applyAlignment="1" applyProtection="1">
      <alignment horizontal="center"/>
      <protection hidden="1"/>
    </xf>
    <xf numFmtId="4" fontId="12" fillId="5" borderId="21" xfId="3" applyNumberFormat="1" applyFont="1" applyFill="1" applyBorder="1" applyAlignment="1"/>
    <xf numFmtId="0" fontId="12" fillId="0" borderId="33" xfId="3" applyFont="1" applyFill="1" applyBorder="1" applyAlignment="1"/>
    <xf numFmtId="0" fontId="12" fillId="3" borderId="7" xfId="3" applyFont="1" applyFill="1" applyBorder="1" applyAlignment="1"/>
    <xf numFmtId="166" fontId="2" fillId="4" borderId="29" xfId="3" applyNumberFormat="1" applyFill="1" applyBorder="1" applyAlignment="1">
      <alignment horizontal="center"/>
    </xf>
    <xf numFmtId="4" fontId="12" fillId="3" borderId="30" xfId="3" applyNumberFormat="1" applyFont="1" applyFill="1" applyBorder="1" applyAlignment="1"/>
    <xf numFmtId="4" fontId="12" fillId="3" borderId="31" xfId="3" applyNumberFormat="1" applyFont="1" applyFill="1" applyBorder="1" applyAlignment="1"/>
    <xf numFmtId="165" fontId="12" fillId="3" borderId="20" xfId="1" applyNumberFormat="1" applyFont="1" applyFill="1" applyBorder="1" applyAlignment="1">
      <alignment horizontal="center"/>
    </xf>
    <xf numFmtId="166" fontId="2" fillId="4" borderId="7" xfId="3" applyNumberFormat="1" applyFill="1" applyBorder="1" applyAlignment="1">
      <alignment horizontal="center"/>
    </xf>
    <xf numFmtId="3" fontId="12" fillId="10" borderId="33" xfId="3" applyNumberFormat="1" applyFont="1" applyFill="1" applyBorder="1" applyAlignment="1" applyProtection="1">
      <alignment horizontal="center"/>
      <protection hidden="1"/>
    </xf>
    <xf numFmtId="4" fontId="12" fillId="5" borderId="7" xfId="3" applyNumberFormat="1" applyFont="1" applyFill="1" applyBorder="1" applyAlignment="1"/>
    <xf numFmtId="4" fontId="12" fillId="5" borderId="26" xfId="3" applyNumberFormat="1" applyFont="1" applyFill="1" applyBorder="1" applyAlignment="1">
      <alignment horizontal="center"/>
    </xf>
    <xf numFmtId="4" fontId="12" fillId="12" borderId="26" xfId="3" applyNumberFormat="1" applyFont="1" applyFill="1" applyBorder="1" applyAlignment="1">
      <alignment horizontal="center"/>
    </xf>
    <xf numFmtId="0" fontId="9" fillId="3" borderId="21" xfId="3" applyFont="1" applyFill="1" applyBorder="1" applyAlignment="1"/>
    <xf numFmtId="0" fontId="9" fillId="3" borderId="19" xfId="3" applyFont="1" applyFill="1" applyBorder="1" applyAlignment="1"/>
    <xf numFmtId="0" fontId="9" fillId="3" borderId="7" xfId="3" applyFont="1" applyFill="1" applyBorder="1" applyAlignment="1"/>
    <xf numFmtId="4" fontId="9" fillId="4" borderId="20" xfId="3" applyNumberFormat="1" applyFont="1" applyFill="1" applyBorder="1" applyAlignment="1"/>
    <xf numFmtId="4" fontId="9" fillId="13" borderId="20" xfId="3" applyNumberFormat="1" applyFont="1" applyFill="1" applyBorder="1" applyAlignment="1">
      <alignment horizontal="center"/>
    </xf>
    <xf numFmtId="4" fontId="9" fillId="4" borderId="31" xfId="3" applyNumberFormat="1" applyFont="1" applyFill="1" applyBorder="1" applyAlignment="1"/>
    <xf numFmtId="4" fontId="9" fillId="4" borderId="26" xfId="3" applyNumberFormat="1" applyFont="1" applyFill="1" applyBorder="1" applyAlignment="1">
      <alignment horizontal="center"/>
    </xf>
    <xf numFmtId="4" fontId="9" fillId="4" borderId="7" xfId="3" applyNumberFormat="1" applyFont="1" applyFill="1" applyBorder="1" applyAlignment="1"/>
    <xf numFmtId="4" fontId="9" fillId="4" borderId="23" xfId="3" applyNumberFormat="1" applyFont="1" applyFill="1" applyBorder="1" applyAlignment="1"/>
    <xf numFmtId="4" fontId="9" fillId="4" borderId="21" xfId="3" applyNumberFormat="1" applyFont="1" applyFill="1" applyBorder="1" applyAlignment="1"/>
    <xf numFmtId="0" fontId="9" fillId="0" borderId="0" xfId="3" applyFont="1"/>
    <xf numFmtId="169" fontId="9" fillId="0" borderId="0" xfId="3" applyNumberFormat="1" applyFont="1"/>
    <xf numFmtId="0" fontId="17" fillId="3" borderId="21" xfId="3" applyFont="1" applyFill="1" applyBorder="1" applyAlignment="1"/>
    <xf numFmtId="0" fontId="5" fillId="3" borderId="34" xfId="3" applyFont="1" applyFill="1" applyBorder="1" applyAlignment="1">
      <alignment horizontal="center" vertical="center" wrapText="1"/>
    </xf>
    <xf numFmtId="4" fontId="12" fillId="3" borderId="20" xfId="3" applyNumberFormat="1" applyFont="1" applyFill="1" applyBorder="1" applyAlignment="1">
      <alignment horizontal="right"/>
    </xf>
    <xf numFmtId="4" fontId="12" fillId="3" borderId="11" xfId="3" applyNumberFormat="1" applyFont="1" applyFill="1" applyBorder="1" applyAlignment="1">
      <alignment horizontal="right"/>
    </xf>
    <xf numFmtId="166" fontId="2" fillId="4" borderId="35" xfId="3" applyNumberFormat="1" applyFill="1" applyBorder="1" applyAlignment="1">
      <alignment horizontal="center"/>
    </xf>
    <xf numFmtId="166" fontId="2" fillId="4" borderId="22" xfId="3" applyNumberFormat="1" applyFill="1" applyBorder="1" applyAlignment="1">
      <alignment horizontal="center"/>
    </xf>
    <xf numFmtId="166" fontId="2" fillId="4" borderId="19" xfId="3" applyNumberFormat="1" applyFill="1" applyBorder="1" applyAlignment="1">
      <alignment horizontal="center"/>
    </xf>
    <xf numFmtId="4" fontId="12" fillId="11" borderId="11" xfId="3" applyNumberFormat="1" applyFont="1" applyFill="1" applyBorder="1" applyAlignment="1"/>
    <xf numFmtId="4" fontId="12" fillId="11" borderId="20" xfId="3" applyNumberFormat="1" applyFont="1" applyFill="1" applyBorder="1" applyAlignment="1"/>
    <xf numFmtId="0" fontId="11" fillId="0" borderId="0" xfId="0" applyFont="1" applyBorder="1" applyAlignment="1">
      <alignment wrapText="1"/>
    </xf>
    <xf numFmtId="4" fontId="12" fillId="3" borderId="15" xfId="3" applyNumberFormat="1" applyFont="1" applyFill="1" applyBorder="1"/>
    <xf numFmtId="4" fontId="12" fillId="3" borderId="16" xfId="3" applyNumberFormat="1" applyFont="1" applyFill="1" applyBorder="1"/>
    <xf numFmtId="4" fontId="9" fillId="3" borderId="26" xfId="3" applyNumberFormat="1" applyFont="1" applyFill="1" applyBorder="1"/>
    <xf numFmtId="4" fontId="12" fillId="3" borderId="13" xfId="3" applyNumberFormat="1" applyFont="1" applyFill="1" applyBorder="1"/>
    <xf numFmtId="4" fontId="9" fillId="3" borderId="19" xfId="3" applyNumberFormat="1" applyFont="1" applyFill="1" applyBorder="1"/>
    <xf numFmtId="170" fontId="12" fillId="2" borderId="36" xfId="3" applyNumberFormat="1" applyFont="1" applyFill="1" applyBorder="1"/>
    <xf numFmtId="170" fontId="12" fillId="2" borderId="37" xfId="3" applyNumberFormat="1" applyFont="1" applyFill="1" applyBorder="1"/>
    <xf numFmtId="170" fontId="12" fillId="2" borderId="38" xfId="3" applyNumberFormat="1" applyFont="1" applyFill="1" applyBorder="1"/>
    <xf numFmtId="170" fontId="12" fillId="2" borderId="39" xfId="3" applyNumberFormat="1" applyFont="1" applyFill="1" applyBorder="1"/>
    <xf numFmtId="170" fontId="12" fillId="2" borderId="40" xfId="3" applyNumberFormat="1" applyFont="1" applyFill="1" applyBorder="1"/>
    <xf numFmtId="170" fontId="12" fillId="2" borderId="12" xfId="3" applyNumberFormat="1" applyFont="1" applyFill="1" applyBorder="1"/>
    <xf numFmtId="170" fontId="12" fillId="2" borderId="26" xfId="3" applyNumberFormat="1" applyFont="1" applyFill="1" applyBorder="1"/>
    <xf numFmtId="170" fontId="12" fillId="2" borderId="5" xfId="3" applyNumberFormat="1" applyFont="1" applyFill="1" applyBorder="1"/>
    <xf numFmtId="4" fontId="9" fillId="3" borderId="35" xfId="3" applyNumberFormat="1" applyFont="1" applyFill="1" applyBorder="1"/>
    <xf numFmtId="0" fontId="9" fillId="2" borderId="26" xfId="3" applyFont="1" applyFill="1" applyBorder="1"/>
    <xf numFmtId="0" fontId="5" fillId="0" borderId="35" xfId="3" applyFont="1" applyFill="1" applyBorder="1" applyAlignment="1">
      <alignment horizontal="left"/>
    </xf>
    <xf numFmtId="0" fontId="12" fillId="0" borderId="31" xfId="3" applyFont="1" applyBorder="1" applyAlignment="1">
      <alignment horizontal="left"/>
    </xf>
    <xf numFmtId="0" fontId="5" fillId="0" borderId="41" xfId="3" applyFont="1" applyFill="1" applyBorder="1" applyAlignment="1">
      <alignment horizontal="left"/>
    </xf>
    <xf numFmtId="4" fontId="15" fillId="0" borderId="42" xfId="3" applyNumberFormat="1" applyFont="1" applyFill="1" applyBorder="1" applyAlignment="1">
      <alignment horizontal="left" vertical="center"/>
    </xf>
    <xf numFmtId="0" fontId="12" fillId="0" borderId="43" xfId="3" applyFont="1" applyBorder="1" applyAlignment="1">
      <alignment horizontal="left"/>
    </xf>
    <xf numFmtId="0" fontId="2" fillId="14" borderId="0" xfId="3" applyFill="1"/>
    <xf numFmtId="0" fontId="12" fillId="14" borderId="0" xfId="3" applyFont="1" applyFill="1"/>
    <xf numFmtId="168" fontId="12" fillId="0" borderId="44" xfId="3" applyNumberFormat="1" applyFont="1" applyFill="1" applyBorder="1" applyAlignment="1">
      <alignment horizontal="center"/>
    </xf>
    <xf numFmtId="168" fontId="12" fillId="0" borderId="30" xfId="3" applyNumberFormat="1" applyFont="1" applyFill="1" applyBorder="1" applyAlignment="1">
      <alignment horizontal="center"/>
    </xf>
    <xf numFmtId="3" fontId="12" fillId="8" borderId="29" xfId="3" applyNumberFormat="1" applyFont="1" applyFill="1" applyBorder="1" applyAlignment="1" applyProtection="1">
      <alignment horizontal="center"/>
      <protection hidden="1"/>
    </xf>
    <xf numFmtId="3" fontId="12" fillId="8" borderId="31" xfId="3" applyNumberFormat="1" applyFont="1" applyFill="1" applyBorder="1" applyAlignment="1" applyProtection="1">
      <alignment horizontal="center"/>
      <protection hidden="1"/>
    </xf>
    <xf numFmtId="4" fontId="12" fillId="8" borderId="31" xfId="3" applyNumberFormat="1" applyFont="1" applyFill="1" applyBorder="1" applyAlignment="1">
      <alignment horizontal="center"/>
    </xf>
    <xf numFmtId="4" fontId="9" fillId="8" borderId="31" xfId="3" applyNumberFormat="1" applyFont="1" applyFill="1" applyBorder="1" applyAlignment="1">
      <alignment horizontal="center"/>
    </xf>
    <xf numFmtId="0" fontId="12" fillId="14" borderId="0" xfId="3" applyFont="1" applyFill="1" applyBorder="1"/>
    <xf numFmtId="4" fontId="12" fillId="0" borderId="0" xfId="3" applyNumberFormat="1" applyFont="1" applyBorder="1"/>
    <xf numFmtId="0" fontId="0" fillId="14" borderId="45" xfId="0" applyFill="1" applyBorder="1" applyAlignment="1">
      <alignment horizontal="center" vertical="center" wrapText="1"/>
    </xf>
    <xf numFmtId="0" fontId="5" fillId="14" borderId="45" xfId="3" applyFont="1" applyFill="1" applyBorder="1" applyAlignment="1">
      <alignment horizontal="center" vertical="center" wrapText="1"/>
    </xf>
    <xf numFmtId="166" fontId="2" fillId="14" borderId="45" xfId="3" applyNumberFormat="1" applyFill="1" applyBorder="1" applyAlignment="1">
      <alignment horizontal="center"/>
    </xf>
    <xf numFmtId="4" fontId="2" fillId="14" borderId="45" xfId="3" applyNumberFormat="1" applyFill="1" applyBorder="1" applyAlignment="1">
      <alignment horizontal="center"/>
    </xf>
    <xf numFmtId="4" fontId="12" fillId="14" borderId="45" xfId="3" applyNumberFormat="1" applyFont="1" applyFill="1" applyBorder="1" applyAlignment="1"/>
    <xf numFmtId="4" fontId="9" fillId="14" borderId="45" xfId="3" applyNumberFormat="1" applyFont="1" applyFill="1" applyBorder="1" applyAlignment="1"/>
    <xf numFmtId="2" fontId="12" fillId="14" borderId="27" xfId="3" applyNumberFormat="1" applyFont="1" applyFill="1" applyBorder="1" applyAlignment="1"/>
    <xf numFmtId="4" fontId="9" fillId="14" borderId="27" xfId="3" applyNumberFormat="1" applyFont="1" applyFill="1" applyBorder="1" applyAlignment="1">
      <alignment horizontal="center"/>
    </xf>
    <xf numFmtId="0" fontId="12" fillId="0" borderId="42" xfId="3" applyFont="1" applyFill="1" applyBorder="1"/>
    <xf numFmtId="4" fontId="12" fillId="3" borderId="64" xfId="3" applyNumberFormat="1" applyFont="1" applyFill="1" applyBorder="1" applyAlignment="1">
      <alignment horizontal="right"/>
    </xf>
    <xf numFmtId="4" fontId="12" fillId="3" borderId="63" xfId="3" applyNumberFormat="1" applyFont="1" applyFill="1" applyBorder="1" applyAlignment="1">
      <alignment horizontal="right"/>
    </xf>
    <xf numFmtId="0" fontId="3" fillId="0" borderId="0" xfId="3" applyFont="1" applyAlignment="1">
      <alignment horizontal="center"/>
    </xf>
    <xf numFmtId="0" fontId="12" fillId="3" borderId="35" xfId="3" applyFont="1" applyFill="1" applyBorder="1" applyAlignment="1">
      <alignment horizontal="center"/>
    </xf>
    <xf numFmtId="0" fontId="12" fillId="3" borderId="7" xfId="3" applyFont="1" applyFill="1" applyBorder="1" applyAlignment="1">
      <alignment horizontal="center"/>
    </xf>
    <xf numFmtId="0" fontId="12" fillId="3" borderId="31" xfId="3" applyFont="1" applyFill="1" applyBorder="1" applyAlignment="1">
      <alignment horizontal="center"/>
    </xf>
    <xf numFmtId="0" fontId="9" fillId="0" borderId="35" xfId="3" applyFont="1" applyFill="1" applyBorder="1" applyAlignment="1">
      <alignment horizontal="center"/>
    </xf>
    <xf numFmtId="0" fontId="9" fillId="0" borderId="7" xfId="3" applyFont="1" applyFill="1" applyBorder="1" applyAlignment="1">
      <alignment horizontal="center"/>
    </xf>
    <xf numFmtId="0" fontId="9" fillId="0" borderId="31" xfId="3" applyFont="1" applyFill="1" applyBorder="1" applyAlignment="1">
      <alignment horizontal="center"/>
    </xf>
    <xf numFmtId="0" fontId="5" fillId="3" borderId="51" xfId="3" applyFont="1" applyFill="1" applyBorder="1" applyAlignment="1">
      <alignment horizontal="center" vertical="center" wrapText="1"/>
    </xf>
    <xf numFmtId="0" fontId="5" fillId="3" borderId="2" xfId="3" applyFont="1" applyFill="1" applyBorder="1" applyAlignment="1">
      <alignment horizontal="center" vertical="center" wrapText="1"/>
    </xf>
    <xf numFmtId="0" fontId="9" fillId="3" borderId="35" xfId="3" applyFont="1" applyFill="1" applyBorder="1" applyAlignment="1">
      <alignment horizontal="center"/>
    </xf>
    <xf numFmtId="0" fontId="9" fillId="3" borderId="7" xfId="3" applyFont="1" applyFill="1" applyBorder="1" applyAlignment="1">
      <alignment horizontal="center"/>
    </xf>
    <xf numFmtId="0" fontId="9" fillId="3" borderId="31" xfId="3" applyFont="1" applyFill="1" applyBorder="1" applyAlignment="1">
      <alignment horizontal="center"/>
    </xf>
    <xf numFmtId="0" fontId="12" fillId="0" borderId="7" xfId="3" applyFont="1" applyFill="1" applyBorder="1" applyAlignment="1">
      <alignment horizontal="center"/>
    </xf>
    <xf numFmtId="0" fontId="12" fillId="0" borderId="31" xfId="3" applyFont="1" applyFill="1" applyBorder="1" applyAlignment="1">
      <alignment horizontal="center"/>
    </xf>
    <xf numFmtId="0" fontId="9" fillId="3" borderId="35" xfId="3" applyFont="1" applyFill="1" applyBorder="1" applyAlignment="1">
      <alignment horizontal="center" wrapText="1"/>
    </xf>
    <xf numFmtId="0" fontId="9" fillId="3" borderId="7" xfId="3" applyFont="1" applyFill="1" applyBorder="1" applyAlignment="1">
      <alignment horizontal="center" wrapText="1"/>
    </xf>
    <xf numFmtId="0" fontId="9" fillId="3" borderId="31" xfId="3" applyFont="1" applyFill="1" applyBorder="1" applyAlignment="1">
      <alignment horizontal="center" wrapText="1"/>
    </xf>
    <xf numFmtId="4" fontId="9" fillId="9" borderId="35" xfId="3" applyNumberFormat="1" applyFont="1" applyFill="1" applyBorder="1" applyAlignment="1">
      <alignment horizontal="center"/>
    </xf>
    <xf numFmtId="4" fontId="9" fillId="9" borderId="31" xfId="3" applyNumberFormat="1" applyFont="1" applyFill="1" applyBorder="1" applyAlignment="1">
      <alignment horizontal="center"/>
    </xf>
    <xf numFmtId="0" fontId="9" fillId="0" borderId="6" xfId="3" applyFont="1" applyFill="1" applyBorder="1" applyAlignment="1">
      <alignment horizontal="left"/>
    </xf>
    <xf numFmtId="0" fontId="9" fillId="0" borderId="29" xfId="3" applyFont="1" applyFill="1" applyBorder="1" applyAlignment="1">
      <alignment horizontal="left"/>
    </xf>
    <xf numFmtId="0" fontId="5" fillId="5" borderId="60" xfId="3" applyFont="1" applyFill="1" applyBorder="1" applyAlignment="1">
      <alignment horizontal="center" vertical="center" wrapText="1"/>
    </xf>
    <xf numFmtId="0" fontId="5" fillId="5" borderId="1" xfId="3" applyFont="1" applyFill="1" applyBorder="1" applyAlignment="1">
      <alignment horizontal="center" vertical="center" wrapText="1"/>
    </xf>
    <xf numFmtId="0" fontId="5" fillId="5" borderId="43" xfId="3" applyFont="1" applyFill="1" applyBorder="1" applyAlignment="1">
      <alignment horizontal="center" vertical="center" wrapText="1"/>
    </xf>
    <xf numFmtId="0" fontId="5" fillId="5" borderId="29" xfId="3" applyFont="1" applyFill="1" applyBorder="1" applyAlignment="1">
      <alignment horizontal="center" vertical="center" wrapText="1"/>
    </xf>
    <xf numFmtId="0" fontId="5" fillId="3" borderId="61" xfId="3" applyFont="1" applyFill="1" applyBorder="1" applyAlignment="1">
      <alignment horizontal="center" vertical="center" wrapText="1"/>
    </xf>
    <xf numFmtId="0" fontId="5" fillId="3" borderId="62" xfId="3"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3" xfId="3" applyFont="1" applyFill="1" applyBorder="1" applyAlignment="1">
      <alignment horizontal="center" vertical="center" wrapText="1"/>
    </xf>
    <xf numFmtId="0" fontId="5" fillId="0" borderId="42" xfId="3" applyFont="1" applyBorder="1" applyAlignment="1">
      <alignment horizontal="center" vertical="center"/>
    </xf>
    <xf numFmtId="0" fontId="5" fillId="0" borderId="43" xfId="3" applyFont="1" applyBorder="1" applyAlignment="1">
      <alignment horizontal="center" vertical="center"/>
    </xf>
    <xf numFmtId="0" fontId="5" fillId="0" borderId="8" xfId="3" applyFont="1" applyBorder="1" applyAlignment="1">
      <alignment horizontal="center" vertical="center"/>
    </xf>
    <xf numFmtId="0" fontId="5" fillId="0" borderId="29" xfId="3" applyFont="1" applyBorder="1" applyAlignment="1">
      <alignment horizontal="center" vertical="center"/>
    </xf>
    <xf numFmtId="0" fontId="5" fillId="0" borderId="41" xfId="3" applyFont="1" applyBorder="1" applyAlignment="1">
      <alignment horizontal="center" vertical="center"/>
    </xf>
    <xf numFmtId="0" fontId="5" fillId="0" borderId="6" xfId="3" applyFont="1" applyBorder="1" applyAlignment="1">
      <alignment horizontal="center" vertical="center"/>
    </xf>
    <xf numFmtId="0" fontId="9" fillId="0" borderId="35" xfId="3" applyFont="1" applyFill="1" applyBorder="1" applyAlignment="1">
      <alignment horizontal="left"/>
    </xf>
    <xf numFmtId="0" fontId="9" fillId="0" borderId="7" xfId="3" applyFont="1" applyFill="1" applyBorder="1" applyAlignment="1">
      <alignment horizontal="left"/>
    </xf>
    <xf numFmtId="0" fontId="9" fillId="0" borderId="31" xfId="3" applyFont="1" applyFill="1" applyBorder="1" applyAlignment="1">
      <alignment horizontal="left"/>
    </xf>
    <xf numFmtId="0" fontId="5" fillId="3" borderId="57" xfId="3" applyFont="1" applyFill="1" applyBorder="1" applyAlignment="1">
      <alignment horizontal="center" vertical="center" wrapText="1"/>
    </xf>
    <xf numFmtId="0" fontId="5" fillId="3" borderId="58" xfId="3" applyFont="1" applyFill="1" applyBorder="1" applyAlignment="1">
      <alignment horizontal="center" vertical="center" wrapText="1"/>
    </xf>
    <xf numFmtId="0" fontId="5" fillId="3" borderId="15" xfId="3" applyFont="1" applyFill="1" applyBorder="1" applyAlignment="1">
      <alignment horizontal="center" vertical="center" wrapText="1"/>
    </xf>
    <xf numFmtId="0" fontId="5" fillId="3" borderId="25" xfId="3" applyFont="1" applyFill="1" applyBorder="1" applyAlignment="1">
      <alignment horizontal="center" vertical="center" wrapText="1"/>
    </xf>
    <xf numFmtId="0" fontId="5" fillId="5" borderId="40" xfId="3" applyFont="1" applyFill="1" applyBorder="1" applyAlignment="1">
      <alignment horizontal="center" vertical="center" wrapText="1"/>
    </xf>
    <xf numFmtId="0" fontId="5" fillId="5" borderId="5" xfId="3" applyFont="1" applyFill="1" applyBorder="1" applyAlignment="1">
      <alignment horizontal="center" vertical="center" wrapText="1"/>
    </xf>
    <xf numFmtId="0" fontId="5" fillId="5" borderId="42" xfId="3" applyFont="1" applyFill="1" applyBorder="1" applyAlignment="1">
      <alignment horizontal="center" vertical="center" wrapText="1"/>
    </xf>
    <xf numFmtId="0" fontId="5" fillId="5" borderId="8" xfId="3" applyFont="1" applyFill="1" applyBorder="1" applyAlignment="1">
      <alignment horizontal="center" vertical="center" wrapText="1"/>
    </xf>
    <xf numFmtId="0" fontId="5" fillId="12" borderId="59" xfId="3" applyFont="1" applyFill="1" applyBorder="1" applyAlignment="1">
      <alignment horizontal="center" vertical="center" wrapText="1"/>
    </xf>
    <xf numFmtId="0" fontId="5" fillId="12" borderId="4" xfId="3" applyFont="1" applyFill="1" applyBorder="1" applyAlignment="1">
      <alignment horizontal="center" vertical="center" wrapText="1"/>
    </xf>
    <xf numFmtId="4" fontId="9" fillId="9" borderId="7" xfId="3" applyNumberFormat="1" applyFont="1" applyFill="1" applyBorder="1" applyAlignment="1">
      <alignment horizontal="center"/>
    </xf>
    <xf numFmtId="0" fontId="9" fillId="0" borderId="41" xfId="3" applyFont="1" applyBorder="1" applyAlignment="1">
      <alignment horizontal="left"/>
    </xf>
    <xf numFmtId="0" fontId="9" fillId="0" borderId="43" xfId="3" applyFont="1" applyBorder="1" applyAlignment="1">
      <alignment horizontal="left"/>
    </xf>
    <xf numFmtId="0" fontId="9" fillId="2" borderId="21" xfId="3" applyFont="1" applyFill="1" applyBorder="1" applyAlignment="1">
      <alignment horizontal="center" vertical="center"/>
    </xf>
    <xf numFmtId="0" fontId="9" fillId="2" borderId="20" xfId="3" applyFont="1" applyFill="1" applyBorder="1" applyAlignment="1">
      <alignment horizontal="center" vertical="center"/>
    </xf>
    <xf numFmtId="0" fontId="9" fillId="2" borderId="22" xfId="3" applyFont="1" applyFill="1" applyBorder="1" applyAlignment="1">
      <alignment horizontal="center" vertical="center"/>
    </xf>
    <xf numFmtId="0" fontId="9" fillId="3" borderId="35" xfId="3" applyFont="1" applyFill="1" applyBorder="1" applyAlignment="1">
      <alignment horizontal="center" vertical="center"/>
    </xf>
    <xf numFmtId="0" fontId="9" fillId="3" borderId="7" xfId="3" applyFont="1" applyFill="1" applyBorder="1" applyAlignment="1">
      <alignment horizontal="center" vertical="center"/>
    </xf>
    <xf numFmtId="0" fontId="9" fillId="3" borderId="31" xfId="3" applyFont="1" applyFill="1" applyBorder="1" applyAlignment="1">
      <alignment horizontal="center" vertical="center"/>
    </xf>
    <xf numFmtId="0" fontId="5" fillId="8" borderId="43" xfId="3" applyFont="1" applyFill="1" applyBorder="1" applyAlignment="1">
      <alignment horizontal="center" vertical="center" wrapText="1"/>
    </xf>
    <xf numFmtId="0" fontId="5" fillId="8" borderId="29" xfId="3" applyFont="1" applyFill="1" applyBorder="1" applyAlignment="1">
      <alignment horizontal="center" vertical="center" wrapText="1"/>
    </xf>
    <xf numFmtId="0" fontId="5" fillId="3" borderId="52" xfId="3" applyFont="1" applyFill="1" applyBorder="1" applyAlignment="1">
      <alignment horizontal="center" vertical="center" wrapText="1"/>
    </xf>
    <xf numFmtId="0" fontId="5" fillId="3" borderId="53" xfId="3" applyFont="1" applyFill="1" applyBorder="1" applyAlignment="1">
      <alignment horizontal="center" vertical="center" wrapText="1"/>
    </xf>
    <xf numFmtId="0" fontId="9" fillId="3" borderId="49" xfId="3" applyFont="1" applyFill="1" applyBorder="1" applyAlignment="1">
      <alignment horizontal="left"/>
    </xf>
    <xf numFmtId="0" fontId="9" fillId="3" borderId="50" xfId="3" applyFont="1" applyFill="1" applyBorder="1" applyAlignment="1">
      <alignment horizontal="left"/>
    </xf>
    <xf numFmtId="0" fontId="9" fillId="3" borderId="44" xfId="3" applyFont="1" applyFill="1" applyBorder="1" applyAlignment="1">
      <alignment horizontal="left"/>
    </xf>
    <xf numFmtId="0" fontId="12" fillId="0" borderId="50" xfId="3" applyFont="1" applyFill="1" applyBorder="1" applyAlignment="1">
      <alignment horizontal="center"/>
    </xf>
    <xf numFmtId="0" fontId="12" fillId="0" borderId="44" xfId="3" applyFont="1" applyFill="1" applyBorder="1" applyAlignment="1">
      <alignment horizontal="center"/>
    </xf>
    <xf numFmtId="0" fontId="2" fillId="0" borderId="41" xfId="0" applyFont="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29" xfId="0" applyBorder="1" applyAlignment="1">
      <alignment horizontal="center" vertical="center" wrapText="1"/>
    </xf>
    <xf numFmtId="0" fontId="3" fillId="0" borderId="0" xfId="3" applyFont="1" applyAlignment="1">
      <alignment horizontal="center"/>
    </xf>
    <xf numFmtId="0" fontId="9" fillId="3" borderId="46" xfId="3" applyFont="1" applyFill="1" applyBorder="1" applyAlignment="1">
      <alignment horizontal="left"/>
    </xf>
    <xf numFmtId="0" fontId="9" fillId="3" borderId="47" xfId="3" applyFont="1" applyFill="1" applyBorder="1" applyAlignment="1">
      <alignment horizontal="left"/>
    </xf>
    <xf numFmtId="0" fontId="9" fillId="3" borderId="48" xfId="3" applyFont="1" applyFill="1" applyBorder="1" applyAlignment="1">
      <alignment horizontal="left"/>
    </xf>
    <xf numFmtId="0" fontId="12" fillId="0" borderId="47" xfId="3" applyFont="1" applyFill="1" applyBorder="1" applyAlignment="1">
      <alignment horizontal="center"/>
    </xf>
    <xf numFmtId="0" fontId="12" fillId="0" borderId="48" xfId="3" applyFont="1" applyFill="1" applyBorder="1" applyAlignment="1">
      <alignment horizontal="center"/>
    </xf>
    <xf numFmtId="0" fontId="9" fillId="3" borderId="54" xfId="3" applyFont="1" applyFill="1" applyBorder="1" applyAlignment="1">
      <alignment horizontal="left"/>
    </xf>
    <xf numFmtId="0" fontId="9" fillId="3" borderId="55" xfId="3" applyFont="1" applyFill="1" applyBorder="1" applyAlignment="1">
      <alignment horizontal="left"/>
    </xf>
    <xf numFmtId="0" fontId="9" fillId="3" borderId="56" xfId="3" applyFont="1" applyFill="1" applyBorder="1" applyAlignment="1">
      <alignment horizontal="left"/>
    </xf>
    <xf numFmtId="0" fontId="12" fillId="0" borderId="54" xfId="3" applyFont="1" applyFill="1" applyBorder="1" applyAlignment="1">
      <alignment horizontal="center"/>
    </xf>
    <xf numFmtId="0" fontId="12" fillId="0" borderId="55" xfId="3" applyFont="1" applyFill="1" applyBorder="1" applyAlignment="1">
      <alignment horizontal="center"/>
    </xf>
    <xf numFmtId="0" fontId="12" fillId="0" borderId="56" xfId="3" applyFont="1" applyFill="1" applyBorder="1" applyAlignment="1">
      <alignment horizontal="center"/>
    </xf>
    <xf numFmtId="0" fontId="4" fillId="0" borderId="41" xfId="3" applyFont="1" applyBorder="1" applyAlignment="1">
      <alignment horizontal="left" vertical="justify" wrapText="1"/>
    </xf>
    <xf numFmtId="0" fontId="4" fillId="0" borderId="42" xfId="3" applyFont="1" applyBorder="1" applyAlignment="1">
      <alignment horizontal="left" vertical="justify" wrapText="1"/>
    </xf>
    <xf numFmtId="0" fontId="0" fillId="0" borderId="42" xfId="0" applyBorder="1" applyAlignment="1"/>
    <xf numFmtId="0" fontId="0" fillId="0" borderId="43" xfId="0" applyBorder="1" applyAlignment="1"/>
    <xf numFmtId="0" fontId="0" fillId="0" borderId="6" xfId="0" applyBorder="1" applyAlignment="1"/>
    <xf numFmtId="0" fontId="0" fillId="0" borderId="8" xfId="0" applyBorder="1" applyAlignment="1"/>
    <xf numFmtId="0" fontId="0" fillId="0" borderId="29" xfId="0" applyBorder="1" applyAlignment="1"/>
    <xf numFmtId="4" fontId="12" fillId="3" borderId="34" xfId="3" applyNumberFormat="1" applyFont="1" applyFill="1" applyBorder="1" applyAlignment="1">
      <alignment horizontal="right"/>
    </xf>
    <xf numFmtId="4" fontId="12" fillId="3" borderId="2" xfId="3" applyNumberFormat="1" applyFont="1" applyFill="1" applyBorder="1" applyAlignment="1">
      <alignment horizontal="right"/>
    </xf>
  </cellXfs>
  <cellStyles count="4">
    <cellStyle name="čárky" xfId="1" builtinId="3"/>
    <cellStyle name="čárky 2" xfId="2"/>
    <cellStyle name="normální" xfId="0" builtinId="0"/>
    <cellStyle name="normální_rekapitulace_final_mzdy"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7030A0"/>
    <pageSetUpPr fitToPage="1"/>
  </sheetPr>
  <dimension ref="A1:AN73"/>
  <sheetViews>
    <sheetView showGridLines="0" tabSelected="1" zoomScale="75" zoomScaleNormal="75" zoomScaleSheetLayoutView="75" workbookViewId="0">
      <selection activeCell="G3" sqref="G3:M3"/>
    </sheetView>
  </sheetViews>
  <sheetFormatPr defaultColWidth="9.109375" defaultRowHeight="13.2" outlineLevelCol="1"/>
  <cols>
    <col min="1" max="1" width="29.44140625" style="1" customWidth="1"/>
    <col min="2" max="2" width="9.44140625" style="1" customWidth="1"/>
    <col min="3" max="3" width="35" style="1" customWidth="1"/>
    <col min="4" max="4" width="17.6640625" style="1" customWidth="1"/>
    <col min="5" max="5" width="14.6640625" style="1" customWidth="1"/>
    <col min="6" max="6" width="13.44140625" style="1" customWidth="1"/>
    <col min="7" max="8" width="13.6640625" style="1" customWidth="1"/>
    <col min="9" max="9" width="15.88671875" style="1" customWidth="1"/>
    <col min="10" max="10" width="15.6640625" style="1" customWidth="1"/>
    <col min="11" max="11" width="16.6640625" style="1" customWidth="1"/>
    <col min="12" max="12" width="17.44140625" style="1" customWidth="1"/>
    <col min="13" max="13" width="18.88671875" style="1" customWidth="1"/>
    <col min="14" max="14" width="14.6640625" style="1" customWidth="1" outlineLevel="1"/>
    <col min="15" max="15" width="14.5546875" style="1" customWidth="1" outlineLevel="1"/>
    <col min="16" max="16" width="14" style="1" customWidth="1" outlineLevel="1"/>
    <col min="17" max="17" width="14.88671875" style="1" customWidth="1" outlineLevel="1"/>
    <col min="18" max="18" width="15.44140625" style="1" customWidth="1" outlineLevel="1"/>
    <col min="19" max="19" width="2.5546875" style="148" customWidth="1"/>
    <col min="20" max="20" width="13.33203125" style="1" customWidth="1" outlineLevel="1"/>
    <col min="21" max="28" width="9.109375" style="1" customWidth="1" outlineLevel="1"/>
    <col min="29" max="29" width="7.88671875" style="1" customWidth="1" outlineLevel="1"/>
    <col min="30" max="31" width="12.88671875" style="1" customWidth="1" outlineLevel="1"/>
    <col min="32" max="32" width="10.5546875" style="1" customWidth="1" outlineLevel="1"/>
    <col min="33" max="33" width="13" style="1" customWidth="1" outlineLevel="1"/>
    <col min="34" max="34" width="9.44140625" style="1" customWidth="1" outlineLevel="1"/>
    <col min="35" max="35" width="11.109375" style="1" customWidth="1" outlineLevel="1"/>
    <col min="36" max="36" width="10" style="1" customWidth="1" outlineLevel="1"/>
    <col min="37" max="37" width="12.88671875" style="1" customWidth="1" outlineLevel="1"/>
    <col min="38" max="38" width="9.109375" style="1"/>
    <col min="39" max="39" width="12.44140625" style="1" customWidth="1"/>
    <col min="40" max="40" width="15.88671875" style="1" customWidth="1"/>
    <col min="41" max="16384" width="9.109375" style="1"/>
  </cols>
  <sheetData>
    <row r="1" spans="1:40" ht="15.6">
      <c r="A1" s="241" t="s">
        <v>52</v>
      </c>
      <c r="B1" s="241"/>
      <c r="C1" s="241"/>
      <c r="D1" s="241"/>
      <c r="E1" s="241"/>
      <c r="F1" s="241"/>
      <c r="G1" s="241"/>
      <c r="H1" s="241"/>
      <c r="I1" s="241"/>
      <c r="J1" s="241"/>
      <c r="K1" s="241"/>
      <c r="L1" s="241"/>
      <c r="M1" s="241"/>
      <c r="N1" s="169"/>
    </row>
    <row r="2" spans="1:40" ht="13.8" thickBot="1"/>
    <row r="3" spans="1:40" s="38" customFormat="1" ht="14.4">
      <c r="A3" s="242" t="s">
        <v>0</v>
      </c>
      <c r="B3" s="243"/>
      <c r="C3" s="243"/>
      <c r="D3" s="243"/>
      <c r="E3" s="243"/>
      <c r="F3" s="244"/>
      <c r="G3" s="245"/>
      <c r="H3" s="245"/>
      <c r="I3" s="245"/>
      <c r="J3" s="245"/>
      <c r="K3" s="245"/>
      <c r="L3" s="245"/>
      <c r="M3" s="246"/>
      <c r="N3" s="79"/>
      <c r="O3" s="80"/>
      <c r="P3" s="63"/>
      <c r="Q3" s="63"/>
      <c r="S3" s="149"/>
      <c r="V3" s="81"/>
      <c r="AN3" s="39"/>
    </row>
    <row r="4" spans="1:40" s="38" customFormat="1" ht="13.8">
      <c r="A4" s="230" t="s">
        <v>1</v>
      </c>
      <c r="B4" s="231"/>
      <c r="C4" s="231"/>
      <c r="D4" s="231"/>
      <c r="E4" s="231"/>
      <c r="F4" s="232"/>
      <c r="G4" s="233"/>
      <c r="H4" s="233"/>
      <c r="I4" s="233"/>
      <c r="J4" s="233"/>
      <c r="K4" s="233"/>
      <c r="L4" s="233"/>
      <c r="M4" s="234"/>
      <c r="N4" s="79"/>
      <c r="O4" s="63"/>
      <c r="P4" s="63"/>
      <c r="Q4" s="63"/>
      <c r="S4" s="149"/>
      <c r="AN4" s="39"/>
    </row>
    <row r="5" spans="1:40" s="38" customFormat="1" ht="13.8">
      <c r="A5" s="230" t="s">
        <v>2</v>
      </c>
      <c r="B5" s="231"/>
      <c r="C5" s="231"/>
      <c r="D5" s="231"/>
      <c r="E5" s="231"/>
      <c r="F5" s="232"/>
      <c r="G5" s="233"/>
      <c r="H5" s="233"/>
      <c r="I5" s="233"/>
      <c r="J5" s="233"/>
      <c r="K5" s="233"/>
      <c r="L5" s="233"/>
      <c r="M5" s="234"/>
      <c r="N5" s="79"/>
      <c r="O5" s="63"/>
      <c r="P5" s="63"/>
      <c r="Q5" s="63"/>
      <c r="S5" s="149"/>
      <c r="AN5" s="39"/>
    </row>
    <row r="6" spans="1:40" s="38" customFormat="1" ht="14.4" thickBot="1">
      <c r="A6" s="247" t="s">
        <v>3</v>
      </c>
      <c r="B6" s="248"/>
      <c r="C6" s="248"/>
      <c r="D6" s="248"/>
      <c r="E6" s="248"/>
      <c r="F6" s="249"/>
      <c r="G6" s="250"/>
      <c r="H6" s="251"/>
      <c r="I6" s="251"/>
      <c r="J6" s="251"/>
      <c r="K6" s="251"/>
      <c r="L6" s="251"/>
      <c r="M6" s="252"/>
      <c r="N6" s="82"/>
      <c r="O6" s="63"/>
      <c r="P6" s="63"/>
      <c r="Q6" s="63"/>
      <c r="S6" s="149"/>
      <c r="AN6" s="39"/>
    </row>
    <row r="7" spans="1:40" s="38" customFormat="1" ht="14.4" thickBot="1">
      <c r="A7" s="83"/>
      <c r="B7" s="84"/>
      <c r="C7" s="84"/>
      <c r="D7" s="84"/>
      <c r="E7" s="84"/>
      <c r="F7" s="84"/>
      <c r="G7" s="84"/>
      <c r="H7" s="84"/>
      <c r="I7" s="84"/>
      <c r="J7" s="84"/>
      <c r="K7" s="84"/>
      <c r="L7" s="85"/>
      <c r="M7" s="86"/>
      <c r="N7" s="59"/>
      <c r="O7" s="63"/>
      <c r="P7" s="63"/>
      <c r="Q7" s="63"/>
      <c r="S7" s="156"/>
      <c r="AN7" s="39"/>
    </row>
    <row r="8" spans="1:40" s="38" customFormat="1" ht="25.5" customHeight="1">
      <c r="A8" s="253" t="s">
        <v>4</v>
      </c>
      <c r="B8" s="254"/>
      <c r="C8" s="255"/>
      <c r="D8" s="255"/>
      <c r="E8" s="255"/>
      <c r="F8" s="255"/>
      <c r="G8" s="255"/>
      <c r="H8" s="255"/>
      <c r="I8" s="255"/>
      <c r="J8" s="255"/>
      <c r="K8" s="255"/>
      <c r="L8" s="255"/>
      <c r="M8" s="256"/>
      <c r="N8" s="235" t="s">
        <v>5</v>
      </c>
      <c r="O8" s="236"/>
      <c r="P8" s="236"/>
      <c r="Q8" s="236"/>
      <c r="R8" s="237"/>
      <c r="S8" s="158"/>
      <c r="T8" s="198" t="s">
        <v>6</v>
      </c>
      <c r="U8" s="198"/>
      <c r="V8" s="198"/>
      <c r="W8" s="198"/>
      <c r="X8" s="198"/>
      <c r="Y8" s="198"/>
      <c r="Z8" s="198"/>
      <c r="AA8" s="198"/>
      <c r="AB8" s="198"/>
      <c r="AC8" s="199"/>
      <c r="AD8" s="202"/>
      <c r="AE8" s="198"/>
      <c r="AF8" s="198"/>
      <c r="AG8" s="198"/>
      <c r="AH8" s="198"/>
      <c r="AI8" s="198"/>
      <c r="AJ8" s="198"/>
      <c r="AK8" s="199"/>
      <c r="AN8" s="39"/>
    </row>
    <row r="9" spans="1:40" ht="13.5" customHeight="1" thickBot="1">
      <c r="A9" s="257"/>
      <c r="B9" s="258"/>
      <c r="C9" s="258"/>
      <c r="D9" s="258"/>
      <c r="E9" s="258"/>
      <c r="F9" s="258"/>
      <c r="G9" s="258"/>
      <c r="H9" s="258"/>
      <c r="I9" s="258"/>
      <c r="J9" s="258"/>
      <c r="K9" s="258"/>
      <c r="L9" s="258"/>
      <c r="M9" s="259"/>
      <c r="N9" s="238"/>
      <c r="O9" s="239"/>
      <c r="P9" s="239"/>
      <c r="Q9" s="239"/>
      <c r="R9" s="240"/>
      <c r="S9" s="158"/>
      <c r="T9" s="200"/>
      <c r="U9" s="200"/>
      <c r="V9" s="200"/>
      <c r="W9" s="200"/>
      <c r="X9" s="200"/>
      <c r="Y9" s="200"/>
      <c r="Z9" s="200"/>
      <c r="AA9" s="200"/>
      <c r="AB9" s="200"/>
      <c r="AC9" s="201"/>
      <c r="AD9" s="203"/>
      <c r="AE9" s="200"/>
      <c r="AF9" s="200"/>
      <c r="AG9" s="200"/>
      <c r="AH9" s="200"/>
      <c r="AI9" s="200"/>
      <c r="AJ9" s="200"/>
      <c r="AK9" s="201"/>
      <c r="AN9" s="21"/>
    </row>
    <row r="10" spans="1:40" ht="75" customHeight="1" thickBot="1">
      <c r="A10" s="194" t="s">
        <v>7</v>
      </c>
      <c r="B10" s="176" t="s">
        <v>8</v>
      </c>
      <c r="C10" s="176" t="s">
        <v>9</v>
      </c>
      <c r="D10" s="197" t="s">
        <v>10</v>
      </c>
      <c r="E10" s="197"/>
      <c r="F10" s="197"/>
      <c r="G10" s="197"/>
      <c r="H10" s="176" t="s">
        <v>11</v>
      </c>
      <c r="I10" s="176" t="s">
        <v>12</v>
      </c>
      <c r="J10" s="228" t="s">
        <v>13</v>
      </c>
      <c r="K10" s="176" t="s">
        <v>14</v>
      </c>
      <c r="L10" s="207" t="s">
        <v>15</v>
      </c>
      <c r="M10" s="209" t="s">
        <v>16</v>
      </c>
      <c r="N10" s="211" t="s">
        <v>17</v>
      </c>
      <c r="O10" s="213" t="s">
        <v>18</v>
      </c>
      <c r="P10" s="215" t="s">
        <v>19</v>
      </c>
      <c r="Q10" s="190" t="s">
        <v>20</v>
      </c>
      <c r="R10" s="192" t="s">
        <v>21</v>
      </c>
      <c r="S10" s="159"/>
      <c r="T10" s="226" t="s">
        <v>22</v>
      </c>
      <c r="U10" s="220" t="s">
        <v>23</v>
      </c>
      <c r="V10" s="221"/>
      <c r="W10" s="221"/>
      <c r="X10" s="221"/>
      <c r="Y10" s="221"/>
      <c r="Z10" s="221"/>
      <c r="AA10" s="221"/>
      <c r="AB10" s="222"/>
      <c r="AC10" s="26"/>
      <c r="AD10" s="223" t="s">
        <v>24</v>
      </c>
      <c r="AE10" s="224"/>
      <c r="AF10" s="224"/>
      <c r="AG10" s="224"/>
      <c r="AH10" s="224"/>
      <c r="AI10" s="224"/>
      <c r="AJ10" s="224"/>
      <c r="AK10" s="225"/>
      <c r="AN10" s="21"/>
    </row>
    <row r="11" spans="1:40" ht="99.75" customHeight="1" thickBot="1">
      <c r="A11" s="195"/>
      <c r="B11" s="177"/>
      <c r="C11" s="196"/>
      <c r="D11" s="119" t="s">
        <v>25</v>
      </c>
      <c r="E11" s="119" t="s">
        <v>26</v>
      </c>
      <c r="F11" s="119" t="s">
        <v>27</v>
      </c>
      <c r="G11" s="119" t="s">
        <v>28</v>
      </c>
      <c r="H11" s="177"/>
      <c r="I11" s="177"/>
      <c r="J11" s="229"/>
      <c r="K11" s="177"/>
      <c r="L11" s="208"/>
      <c r="M11" s="210"/>
      <c r="N11" s="212"/>
      <c r="O11" s="214"/>
      <c r="P11" s="216"/>
      <c r="Q11" s="191"/>
      <c r="R11" s="193"/>
      <c r="S11" s="159"/>
      <c r="T11" s="227"/>
      <c r="U11" s="15" t="s">
        <v>29</v>
      </c>
      <c r="V11" s="16" t="s">
        <v>30</v>
      </c>
      <c r="W11" s="16" t="s">
        <v>31</v>
      </c>
      <c r="X11" s="16" t="s">
        <v>32</v>
      </c>
      <c r="Y11" s="16" t="s">
        <v>33</v>
      </c>
      <c r="Z11" s="16" t="s">
        <v>34</v>
      </c>
      <c r="AA11" s="16" t="s">
        <v>35</v>
      </c>
      <c r="AB11" s="17" t="s">
        <v>36</v>
      </c>
      <c r="AC11" s="27" t="s">
        <v>37</v>
      </c>
      <c r="AD11" s="18" t="s">
        <v>29</v>
      </c>
      <c r="AE11" s="19" t="s">
        <v>30</v>
      </c>
      <c r="AF11" s="19" t="s">
        <v>31</v>
      </c>
      <c r="AG11" s="19" t="s">
        <v>32</v>
      </c>
      <c r="AH11" s="19" t="s">
        <v>33</v>
      </c>
      <c r="AI11" s="19" t="s">
        <v>34</v>
      </c>
      <c r="AJ11" s="19" t="s">
        <v>35</v>
      </c>
      <c r="AK11" s="20" t="s">
        <v>36</v>
      </c>
      <c r="AN11" s="21"/>
    </row>
    <row r="12" spans="1:40" ht="13.8" thickBot="1">
      <c r="A12" s="22">
        <v>1</v>
      </c>
      <c r="B12" s="22">
        <v>2</v>
      </c>
      <c r="C12" s="23">
        <v>3</v>
      </c>
      <c r="D12" s="92">
        <v>4</v>
      </c>
      <c r="E12" s="92">
        <v>5</v>
      </c>
      <c r="F12" s="92">
        <v>6</v>
      </c>
      <c r="G12" s="92">
        <v>7</v>
      </c>
      <c r="H12" s="92">
        <v>8</v>
      </c>
      <c r="I12" s="92">
        <v>9</v>
      </c>
      <c r="J12" s="92">
        <v>10</v>
      </c>
      <c r="K12" s="92">
        <v>11</v>
      </c>
      <c r="L12" s="97">
        <v>12</v>
      </c>
      <c r="M12" s="24">
        <v>13</v>
      </c>
      <c r="N12" s="101">
        <v>14</v>
      </c>
      <c r="O12" s="122">
        <v>15</v>
      </c>
      <c r="P12" s="123">
        <v>16</v>
      </c>
      <c r="Q12" s="124">
        <v>17</v>
      </c>
      <c r="R12" s="90">
        <v>18</v>
      </c>
      <c r="S12" s="160"/>
      <c r="T12" s="97">
        <v>19</v>
      </c>
      <c r="U12" s="25">
        <v>20</v>
      </c>
      <c r="V12" s="92">
        <v>21</v>
      </c>
      <c r="W12" s="92">
        <v>22</v>
      </c>
      <c r="X12" s="92">
        <v>23</v>
      </c>
      <c r="Y12" s="92">
        <v>24</v>
      </c>
      <c r="Z12" s="92">
        <v>25</v>
      </c>
      <c r="AA12" s="92">
        <v>26</v>
      </c>
      <c r="AB12" s="97">
        <v>27</v>
      </c>
      <c r="AC12" s="25"/>
      <c r="AD12" s="122">
        <v>28</v>
      </c>
      <c r="AE12" s="92">
        <v>29</v>
      </c>
      <c r="AF12" s="92">
        <v>30</v>
      </c>
      <c r="AG12" s="92">
        <v>31</v>
      </c>
      <c r="AH12" s="92">
        <v>32</v>
      </c>
      <c r="AI12" s="92">
        <v>33</v>
      </c>
      <c r="AJ12" s="92">
        <v>34</v>
      </c>
      <c r="AK12" s="90">
        <v>35</v>
      </c>
      <c r="AN12" s="21"/>
    </row>
    <row r="13" spans="1:40" s="38" customFormat="1" ht="13.8">
      <c r="A13" s="28"/>
      <c r="B13" s="29"/>
      <c r="C13" s="95"/>
      <c r="D13" s="30"/>
      <c r="E13" s="30"/>
      <c r="F13" s="30"/>
      <c r="G13" s="30"/>
      <c r="H13" s="125">
        <f>SUM(D13:G13)</f>
        <v>0</v>
      </c>
      <c r="I13" s="31"/>
      <c r="J13" s="32"/>
      <c r="K13" s="89">
        <f>IF(ISERR(H13/J13)=TRUE,0,ROUND(H13/I13,6))</f>
        <v>0</v>
      </c>
      <c r="L13" s="121" t="str">
        <f>IF(C13="","0",IF(C13="DPP do 10.000 Kč","0",IF(C13="DPČ do 2.500 Kč","0",IF(C13="DPČ do 3.000 Kč","0",IF(C13="DPČ do 3.500 Kč",0,(0.338*((D13+F13+G13)/I13*J13)))))))</f>
        <v>0</v>
      </c>
      <c r="M13" s="98">
        <f>IF(ISBLANK(D13)= TRUE,0,IF(C13="DPP nebo DPČ do 2500Kč",ROUND(((D13+G13)/(I13))*J13,6),(IF(C13="100% úvazek pro projekt",($D13+$E13+F13+G13),ROUND(((F13+D13+E13+G13)*J13/I13),6)))))</f>
        <v>0</v>
      </c>
      <c r="N13" s="33">
        <f>K13</f>
        <v>0</v>
      </c>
      <c r="O13" s="102" t="str">
        <f>IF(C13="","0",IF(C13="DPP do 10.000 Kč","0",IF(C13="DPČ do 2.500 Kč","0",(0.338*P13))))</f>
        <v>0</v>
      </c>
      <c r="P13" s="93" t="str">
        <f xml:space="preserve"> IF(D13="","",IF(ISBLANK(N13)=TRUE,"doplň HODINOVOU SAZBU", IF(K13&gt;N13, (K13-N13)*J13,0)))</f>
        <v/>
      </c>
      <c r="Q13" s="87" t="str">
        <f>IF(K13&gt;N13,L13-O13,L13)</f>
        <v>0</v>
      </c>
      <c r="R13" s="88">
        <f>IF(K13&gt;N13,M13-P13,M13)</f>
        <v>0</v>
      </c>
      <c r="S13" s="161"/>
      <c r="T13" s="151"/>
      <c r="U13" s="34"/>
      <c r="V13" s="35"/>
      <c r="W13" s="35"/>
      <c r="X13" s="35"/>
      <c r="Y13" s="35"/>
      <c r="Z13" s="35"/>
      <c r="AA13" s="35"/>
      <c r="AB13" s="36">
        <f xml:space="preserve"> SUM(U13:AA13)</f>
        <v>0</v>
      </c>
      <c r="AC13" s="133">
        <f>J13</f>
        <v>0</v>
      </c>
      <c r="AD13" s="131">
        <f t="shared" ref="AD13:AJ16" si="0">IF(ISERR(($Q13+$R13)*U13/$AB13/$T13)=TRUE,0,(ROUND(($Q13+$R13)*U13/$AB13/$T13,6)))</f>
        <v>0</v>
      </c>
      <c r="AE13" s="37">
        <f t="shared" si="0"/>
        <v>0</v>
      </c>
      <c r="AF13" s="37">
        <f t="shared" si="0"/>
        <v>0</v>
      </c>
      <c r="AG13" s="37">
        <f t="shared" si="0"/>
        <v>0</v>
      </c>
      <c r="AH13" s="37">
        <f t="shared" si="0"/>
        <v>0</v>
      </c>
      <c r="AI13" s="37">
        <f t="shared" si="0"/>
        <v>0</v>
      </c>
      <c r="AJ13" s="37">
        <f t="shared" si="0"/>
        <v>0</v>
      </c>
      <c r="AK13" s="128">
        <f>SUM(AD13:AJ13)</f>
        <v>0</v>
      </c>
      <c r="AN13" s="39"/>
    </row>
    <row r="14" spans="1:40" s="38" customFormat="1" ht="13.8">
      <c r="A14" s="28"/>
      <c r="B14" s="29"/>
      <c r="C14" s="95"/>
      <c r="D14" s="30"/>
      <c r="E14" s="30"/>
      <c r="F14" s="30"/>
      <c r="G14" s="30"/>
      <c r="H14" s="125">
        <f t="shared" ref="H14:H46" si="1">SUM(D14:G14)</f>
        <v>0</v>
      </c>
      <c r="I14" s="31"/>
      <c r="J14" s="32"/>
      <c r="K14" s="89">
        <f>IF(ISERR(H14/J14)=TRUE,0,ROUND(H14/I14,6))</f>
        <v>0</v>
      </c>
      <c r="L14" s="121" t="str">
        <f t="shared" ref="L14:L46" si="2">IF(C14="","0",IF(C14="DPP do 10.000 Kč","0",IF(C14="DPČ do 2.500 Kč","0",IF(C14="DPČ do 3.000 Kč","0",IF(C14="DPČ do 3.500 Kč",0,(0.338*((D14+F14+G14)/I14*J14)))))))</f>
        <v>0</v>
      </c>
      <c r="M14" s="98">
        <f>IF(ISBLANK(D14)= TRUE,0,IF(C14="DPP nebo DPČ do 2500Kč",ROUND(((D14+G14)/(I14))*J14,6),(IF(C14="100% úvazek pro projekt",($D14+$E14+F14+G14),ROUND(((F14+D14+E14+G14)*J14/I14),6)))))</f>
        <v>0</v>
      </c>
      <c r="N14" s="33">
        <f>K14</f>
        <v>0</v>
      </c>
      <c r="O14" s="102" t="str">
        <f t="shared" ref="O14:O16" si="3">IF(C14="","0",IF(C14="DPP do 10.000 Kč","0",IF(C14="DPČ do 2.500 Kč","0",(0.338*P14))))</f>
        <v>0</v>
      </c>
      <c r="P14" s="93" t="str">
        <f xml:space="preserve"> IF(D14="","",IF(ISBLANK(N14)=TRUE,"doplň HODINOVOU SAZBU", IF(K14&gt;N14, (K14-N14)*J14,0)))</f>
        <v/>
      </c>
      <c r="Q14" s="87" t="str">
        <f>IF(K14&gt;N14,L14-O14,L14)</f>
        <v>0</v>
      </c>
      <c r="R14" s="88">
        <f>IF(K14&gt;N14,M14-P14,M14)</f>
        <v>0</v>
      </c>
      <c r="S14" s="161"/>
      <c r="T14" s="150"/>
      <c r="U14" s="34"/>
      <c r="V14" s="35"/>
      <c r="W14" s="35"/>
      <c r="X14" s="35"/>
      <c r="Y14" s="35"/>
      <c r="Z14" s="35"/>
      <c r="AA14" s="35"/>
      <c r="AB14" s="40">
        <f t="shared" ref="AB14:AB47" si="4">SUM(U14:AA14)</f>
        <v>0</v>
      </c>
      <c r="AC14" s="134">
        <f>J14</f>
        <v>0</v>
      </c>
      <c r="AD14" s="131">
        <f t="shared" si="0"/>
        <v>0</v>
      </c>
      <c r="AE14" s="37">
        <f t="shared" si="0"/>
        <v>0</v>
      </c>
      <c r="AF14" s="37">
        <f t="shared" si="0"/>
        <v>0</v>
      </c>
      <c r="AG14" s="37">
        <f t="shared" si="0"/>
        <v>0</v>
      </c>
      <c r="AH14" s="37">
        <f t="shared" si="0"/>
        <v>0</v>
      </c>
      <c r="AI14" s="37">
        <f t="shared" si="0"/>
        <v>0</v>
      </c>
      <c r="AJ14" s="37">
        <f t="shared" si="0"/>
        <v>0</v>
      </c>
      <c r="AK14" s="129">
        <f>SUM(AD14:AJ14)</f>
        <v>0</v>
      </c>
      <c r="AN14" s="39"/>
    </row>
    <row r="15" spans="1:40" s="38" customFormat="1" ht="13.8">
      <c r="A15" s="28"/>
      <c r="B15" s="29"/>
      <c r="C15" s="95"/>
      <c r="D15" s="30"/>
      <c r="E15" s="30"/>
      <c r="F15" s="30"/>
      <c r="G15" s="30"/>
      <c r="H15" s="125">
        <f t="shared" si="1"/>
        <v>0</v>
      </c>
      <c r="I15" s="31"/>
      <c r="J15" s="32"/>
      <c r="K15" s="89">
        <f>IF(ISERR(H15/J15)=TRUE,0,ROUND(H15/I15,6))</f>
        <v>0</v>
      </c>
      <c r="L15" s="121" t="str">
        <f t="shared" si="2"/>
        <v>0</v>
      </c>
      <c r="M15" s="98">
        <f>IF(ISBLANK(D15)= TRUE,0,IF(C15="DPP nebo DPČ do 2500Kč",ROUND(((D15+G15)/(I15))*J15,6),(IF(C15="100% úvazek pro projekt",($D15+$E15+F15+G15),ROUND(((F15+D15+E15+G15)*J15/I15),6)))))</f>
        <v>0</v>
      </c>
      <c r="N15" s="33">
        <f>K15</f>
        <v>0</v>
      </c>
      <c r="O15" s="102" t="str">
        <f t="shared" si="3"/>
        <v>0</v>
      </c>
      <c r="P15" s="93" t="str">
        <f xml:space="preserve"> IF(D15="","",IF(ISBLANK(N15)=TRUE,"doplň HODINOVOU SAZBU", IF(K15&gt;N15, (K15-N15)*J15,0)))</f>
        <v/>
      </c>
      <c r="Q15" s="87" t="str">
        <f>IF(K15&gt;N15,L15-O15,L15)</f>
        <v>0</v>
      </c>
      <c r="R15" s="88">
        <f>IF(K15&gt;N15,M15-P15,M15)</f>
        <v>0</v>
      </c>
      <c r="S15" s="161"/>
      <c r="T15" s="150"/>
      <c r="U15" s="34"/>
      <c r="V15" s="35"/>
      <c r="W15" s="35"/>
      <c r="X15" s="35"/>
      <c r="Y15" s="35"/>
      <c r="Z15" s="35"/>
      <c r="AA15" s="35"/>
      <c r="AB15" s="40">
        <f t="shared" si="4"/>
        <v>0</v>
      </c>
      <c r="AC15" s="134">
        <f>J15</f>
        <v>0</v>
      </c>
      <c r="AD15" s="131">
        <f t="shared" si="0"/>
        <v>0</v>
      </c>
      <c r="AE15" s="37">
        <f t="shared" si="0"/>
        <v>0</v>
      </c>
      <c r="AF15" s="37">
        <f t="shared" si="0"/>
        <v>0</v>
      </c>
      <c r="AG15" s="37">
        <f t="shared" si="0"/>
        <v>0</v>
      </c>
      <c r="AH15" s="37">
        <f t="shared" si="0"/>
        <v>0</v>
      </c>
      <c r="AI15" s="37">
        <f t="shared" si="0"/>
        <v>0</v>
      </c>
      <c r="AJ15" s="37">
        <f t="shared" si="0"/>
        <v>0</v>
      </c>
      <c r="AK15" s="129">
        <f>SUM(AD15:AJ15)</f>
        <v>0</v>
      </c>
      <c r="AN15" s="39"/>
    </row>
    <row r="16" spans="1:40" s="38" customFormat="1" ht="14.4" thickBot="1">
      <c r="A16" s="42"/>
      <c r="B16" s="29"/>
      <c r="C16" s="95"/>
      <c r="D16" s="30"/>
      <c r="E16" s="30"/>
      <c r="F16" s="30"/>
      <c r="G16" s="30"/>
      <c r="H16" s="125">
        <f t="shared" si="1"/>
        <v>0</v>
      </c>
      <c r="I16" s="31"/>
      <c r="J16" s="32"/>
      <c r="K16" s="89">
        <f>IF(ISERR(H16/J16)=TRUE,0,ROUND(H16/I16,6))</f>
        <v>0</v>
      </c>
      <c r="L16" s="167" t="str">
        <f t="shared" si="2"/>
        <v>0</v>
      </c>
      <c r="M16" s="98">
        <f>IF(ISBLANK(D16)= TRUE,0,IF(C16="DPP nebo DPČ do 2500Kč",ROUND(((D16+G16)/(I16))*J16,6),(IF(C16="100% úvazek pro projekt",($D16+$E16+F16+G16),ROUND(((F16+D16+E16+G16)*J16/I16),6)))))</f>
        <v>0</v>
      </c>
      <c r="N16" s="33">
        <f>K16</f>
        <v>0</v>
      </c>
      <c r="O16" s="102" t="str">
        <f t="shared" si="3"/>
        <v>0</v>
      </c>
      <c r="P16" s="93" t="str">
        <f xml:space="preserve"> IF(D16="","",IF(ISBLANK(N16)=TRUE,"doplň HODINOVOU SAZBU", IF(K16&gt;N16, (K16-N16)*J16,0)))</f>
        <v/>
      </c>
      <c r="Q16" s="87" t="str">
        <f>IF(K16&gt;N16,L16-O16,L16)</f>
        <v>0</v>
      </c>
      <c r="R16" s="88">
        <f>IF(K16&gt;N16,M16-P16,M16)</f>
        <v>0</v>
      </c>
      <c r="S16" s="161"/>
      <c r="T16" s="150"/>
      <c r="U16" s="34"/>
      <c r="V16" s="35"/>
      <c r="W16" s="35"/>
      <c r="X16" s="35"/>
      <c r="Y16" s="35"/>
      <c r="Z16" s="35"/>
      <c r="AA16" s="35"/>
      <c r="AB16" s="40">
        <f t="shared" si="4"/>
        <v>0</v>
      </c>
      <c r="AC16" s="136">
        <f>J16</f>
        <v>0</v>
      </c>
      <c r="AD16" s="131">
        <f t="shared" si="0"/>
        <v>0</v>
      </c>
      <c r="AE16" s="37">
        <f t="shared" si="0"/>
        <v>0</v>
      </c>
      <c r="AF16" s="37">
        <f t="shared" si="0"/>
        <v>0</v>
      </c>
      <c r="AG16" s="37">
        <f t="shared" si="0"/>
        <v>0</v>
      </c>
      <c r="AH16" s="37">
        <f t="shared" si="0"/>
        <v>0</v>
      </c>
      <c r="AI16" s="37">
        <f t="shared" si="0"/>
        <v>0</v>
      </c>
      <c r="AJ16" s="37">
        <f t="shared" si="0"/>
        <v>0</v>
      </c>
      <c r="AK16" s="129">
        <f>SUM(AD16:AJ16)</f>
        <v>0</v>
      </c>
      <c r="AN16" s="39"/>
    </row>
    <row r="17" spans="1:40" s="38" customFormat="1" ht="14.4" thickBot="1">
      <c r="A17" s="106" t="s">
        <v>38</v>
      </c>
      <c r="B17" s="43"/>
      <c r="C17" s="96" t="s">
        <v>39</v>
      </c>
      <c r="D17" s="44">
        <f t="shared" ref="D17:J17" si="5">SUM(D13:D16)</f>
        <v>0</v>
      </c>
      <c r="E17" s="44">
        <f t="shared" si="5"/>
        <v>0</v>
      </c>
      <c r="F17" s="44">
        <f t="shared" si="5"/>
        <v>0</v>
      </c>
      <c r="G17" s="44">
        <f t="shared" si="5"/>
        <v>0</v>
      </c>
      <c r="H17" s="44">
        <f t="shared" si="5"/>
        <v>0</v>
      </c>
      <c r="I17" s="44">
        <f t="shared" si="5"/>
        <v>0</v>
      </c>
      <c r="J17" s="44">
        <f t="shared" si="5"/>
        <v>0</v>
      </c>
      <c r="K17" s="100" t="s">
        <v>40</v>
      </c>
      <c r="L17" s="120">
        <f>SUM(L13:L16)</f>
        <v>0</v>
      </c>
      <c r="M17" s="99">
        <f>SUM(M13:M16)</f>
        <v>0</v>
      </c>
      <c r="N17" s="105" t="s">
        <v>40</v>
      </c>
      <c r="O17" s="52">
        <f>SUM(O13:O16)</f>
        <v>0</v>
      </c>
      <c r="P17" s="52">
        <f>SUM(P13:P16)</f>
        <v>0</v>
      </c>
      <c r="Q17" s="94">
        <f>SUM(Q13:Q16)</f>
        <v>0</v>
      </c>
      <c r="R17" s="91">
        <f>SUM(R13:R16)</f>
        <v>0</v>
      </c>
      <c r="S17" s="162"/>
      <c r="T17" s="152" t="s">
        <v>40</v>
      </c>
      <c r="U17" s="45">
        <f t="shared" ref="U17:AA17" si="6">SUM(U13:U16)</f>
        <v>0</v>
      </c>
      <c r="V17" s="46">
        <f t="shared" si="6"/>
        <v>0</v>
      </c>
      <c r="W17" s="46">
        <f t="shared" si="6"/>
        <v>0</v>
      </c>
      <c r="X17" s="46">
        <f t="shared" si="6"/>
        <v>0</v>
      </c>
      <c r="Y17" s="46">
        <f t="shared" si="6"/>
        <v>0</v>
      </c>
      <c r="Z17" s="46">
        <f t="shared" si="6"/>
        <v>0</v>
      </c>
      <c r="AA17" s="46">
        <f t="shared" si="6"/>
        <v>0</v>
      </c>
      <c r="AB17" s="47">
        <f t="shared" si="4"/>
        <v>0</v>
      </c>
      <c r="AC17" s="139"/>
      <c r="AD17" s="132">
        <f t="shared" ref="AD17:AK17" si="7">SUM(AD13:AD16)</f>
        <v>0</v>
      </c>
      <c r="AE17" s="48">
        <f t="shared" si="7"/>
        <v>0</v>
      </c>
      <c r="AF17" s="48">
        <f t="shared" si="7"/>
        <v>0</v>
      </c>
      <c r="AG17" s="48">
        <f t="shared" si="7"/>
        <v>0</v>
      </c>
      <c r="AH17" s="48">
        <f t="shared" si="7"/>
        <v>0</v>
      </c>
      <c r="AI17" s="48">
        <f t="shared" si="7"/>
        <v>0</v>
      </c>
      <c r="AJ17" s="48">
        <f t="shared" si="7"/>
        <v>0</v>
      </c>
      <c r="AK17" s="130">
        <f t="shared" si="7"/>
        <v>0</v>
      </c>
      <c r="AN17" s="39"/>
    </row>
    <row r="18" spans="1:40" s="38" customFormat="1" ht="13.8">
      <c r="A18" s="41"/>
      <c r="B18" s="29"/>
      <c r="C18" s="95"/>
      <c r="D18" s="30"/>
      <c r="E18" s="30"/>
      <c r="F18" s="30"/>
      <c r="G18" s="30"/>
      <c r="H18" s="125">
        <f t="shared" si="1"/>
        <v>0</v>
      </c>
      <c r="I18" s="31"/>
      <c r="J18" s="32"/>
      <c r="K18" s="89">
        <f>IF(ISERR(H18/J18)=TRUE,0,ROUND(H18/I18,6))</f>
        <v>0</v>
      </c>
      <c r="L18" s="168" t="str">
        <f t="shared" si="2"/>
        <v>0</v>
      </c>
      <c r="M18" s="98">
        <f>IF(ISBLANK(D18)= TRUE,0,IF(C18="DPP nebo DPČ do 2500Kč",ROUND(((D18+G18)/(I18))*J18,6),(IF(C18="100% úvazek pro projekt",($D18+$E18+F18+G18),ROUND(((F18+D18+E18+G18)*J18/I18),6)))))</f>
        <v>0</v>
      </c>
      <c r="N18" s="33">
        <f>K18</f>
        <v>0</v>
      </c>
      <c r="O18" s="102" t="str">
        <f>IF(C18="","0",IF(C18="DPP do 10.000 Kč","0",IF(C18="DPČ do 2.500 Kč","0",(0.338*P18))))</f>
        <v>0</v>
      </c>
      <c r="P18" s="93" t="str">
        <f xml:space="preserve"> IF(D18="","",IF(ISBLANK(N18)=TRUE,"doplň HODINOVOU SAZBU", IF(K18&gt;N18, (K18-N18)*J18,0)))</f>
        <v/>
      </c>
      <c r="Q18" s="87" t="str">
        <f>IF(K18&gt;N18,L18-O18,L18)</f>
        <v>0</v>
      </c>
      <c r="R18" s="88">
        <f>IF(K18&gt;N18,M18-P18,M18)</f>
        <v>0</v>
      </c>
      <c r="S18" s="161"/>
      <c r="T18" s="150"/>
      <c r="U18" s="49"/>
      <c r="V18" s="50"/>
      <c r="W18" s="50"/>
      <c r="X18" s="50"/>
      <c r="Y18" s="50"/>
      <c r="Z18" s="50"/>
      <c r="AA18" s="50"/>
      <c r="AB18" s="40">
        <f t="shared" si="4"/>
        <v>0</v>
      </c>
      <c r="AC18" s="138">
        <f t="shared" ref="AC18:AC26" si="8">J18</f>
        <v>0</v>
      </c>
      <c r="AD18" s="131">
        <f t="shared" ref="AD18:AJ21" si="9">IF(ISERR(($Q18+$R18)*U18/$AB18/$T18)=TRUE,0,(ROUND(($Q18+$R18)*U18/$AB18/$T18,6)))</f>
        <v>0</v>
      </c>
      <c r="AE18" s="37">
        <f t="shared" si="9"/>
        <v>0</v>
      </c>
      <c r="AF18" s="37">
        <f t="shared" si="9"/>
        <v>0</v>
      </c>
      <c r="AG18" s="37">
        <f t="shared" si="9"/>
        <v>0</v>
      </c>
      <c r="AH18" s="37">
        <f t="shared" si="9"/>
        <v>0</v>
      </c>
      <c r="AI18" s="37">
        <f t="shared" si="9"/>
        <v>0</v>
      </c>
      <c r="AJ18" s="37">
        <f t="shared" si="9"/>
        <v>0</v>
      </c>
      <c r="AK18" s="129">
        <f>SUM(AD18:AJ18)</f>
        <v>0</v>
      </c>
      <c r="AN18" s="39"/>
    </row>
    <row r="19" spans="1:40" s="38" customFormat="1" ht="13.8">
      <c r="A19" s="41"/>
      <c r="B19" s="29"/>
      <c r="C19" s="95"/>
      <c r="D19" s="30"/>
      <c r="E19" s="30"/>
      <c r="F19" s="30"/>
      <c r="G19" s="30"/>
      <c r="H19" s="125">
        <f t="shared" si="1"/>
        <v>0</v>
      </c>
      <c r="I19" s="31"/>
      <c r="J19" s="32"/>
      <c r="K19" s="89">
        <f>IF(ISERR(H19/J19)=TRUE,0,ROUND(H19/I19,6))</f>
        <v>0</v>
      </c>
      <c r="L19" s="121" t="str">
        <f t="shared" si="2"/>
        <v>0</v>
      </c>
      <c r="M19" s="98">
        <f>IF(ISBLANK(D19)= TRUE,0,IF(C19="DPP nebo DPČ do 2500Kč",ROUND(((D19+G19)/(I19))*J19,6),(IF(C19="100% úvazek pro projekt",($D19+$E19+F19+G19),ROUND(((F19+D19+E19+G19)*J19/I19),6)))))</f>
        <v>0</v>
      </c>
      <c r="N19" s="33">
        <f>K19</f>
        <v>0</v>
      </c>
      <c r="O19" s="102" t="str">
        <f t="shared" ref="O19:O21" si="10">IF(C19="","0",IF(C19="DPP do 10.000 Kč","0",IF(C19="DPČ do 2.500 Kč","0",(0.338*P19))))</f>
        <v>0</v>
      </c>
      <c r="P19" s="93" t="str">
        <f xml:space="preserve"> IF(D19="","",IF(ISBLANK(N19)=TRUE,"doplň HODINOVOU SAZBU", IF(K19&gt;N19, (K19-N19)*J19,0)))</f>
        <v/>
      </c>
      <c r="Q19" s="87" t="str">
        <f>IF(K19&gt;N19,L19-O19,L19)</f>
        <v>0</v>
      </c>
      <c r="R19" s="88">
        <f>IF(K19&gt;N19,M19-P19,M19)</f>
        <v>0</v>
      </c>
      <c r="S19" s="161"/>
      <c r="T19" s="150"/>
      <c r="U19" s="34"/>
      <c r="V19" s="35"/>
      <c r="W19" s="35"/>
      <c r="X19" s="35"/>
      <c r="Y19" s="35"/>
      <c r="Z19" s="35"/>
      <c r="AA19" s="35"/>
      <c r="AB19" s="40">
        <f t="shared" si="4"/>
        <v>0</v>
      </c>
      <c r="AC19" s="134">
        <f t="shared" si="8"/>
        <v>0</v>
      </c>
      <c r="AD19" s="131">
        <f t="shared" si="9"/>
        <v>0</v>
      </c>
      <c r="AE19" s="37">
        <f t="shared" si="9"/>
        <v>0</v>
      </c>
      <c r="AF19" s="37">
        <f t="shared" si="9"/>
        <v>0</v>
      </c>
      <c r="AG19" s="37">
        <f t="shared" si="9"/>
        <v>0</v>
      </c>
      <c r="AH19" s="37">
        <f t="shared" si="9"/>
        <v>0</v>
      </c>
      <c r="AI19" s="37">
        <f t="shared" si="9"/>
        <v>0</v>
      </c>
      <c r="AJ19" s="37">
        <f t="shared" si="9"/>
        <v>0</v>
      </c>
      <c r="AK19" s="129">
        <f>SUM(AD19:AJ19)</f>
        <v>0</v>
      </c>
      <c r="AN19" s="39"/>
    </row>
    <row r="20" spans="1:40" s="38" customFormat="1" ht="13.8">
      <c r="A20" s="41"/>
      <c r="B20" s="29"/>
      <c r="C20" s="95"/>
      <c r="D20" s="30"/>
      <c r="E20" s="30"/>
      <c r="F20" s="30"/>
      <c r="G20" s="30"/>
      <c r="H20" s="125">
        <f t="shared" si="1"/>
        <v>0</v>
      </c>
      <c r="I20" s="31"/>
      <c r="J20" s="32"/>
      <c r="K20" s="89">
        <f>IF(ISERR(H20/J20)=TRUE,0,ROUND(H20/I20,6))</f>
        <v>0</v>
      </c>
      <c r="L20" s="121" t="str">
        <f t="shared" si="2"/>
        <v>0</v>
      </c>
      <c r="M20" s="98">
        <f>IF(ISBLANK(D20)= TRUE,0,IF(C20="DPP nebo DPČ do 2500Kč",ROUND(((D20+G20)/(I20))*J20,6),(IF(C20="100% úvazek pro projekt",($D20+$E20+F20+G20),ROUND(((F20+D20+E20+G20)*J20/I20),6)))))</f>
        <v>0</v>
      </c>
      <c r="N20" s="33">
        <f>K20</f>
        <v>0</v>
      </c>
      <c r="O20" s="102" t="str">
        <f t="shared" si="10"/>
        <v>0</v>
      </c>
      <c r="P20" s="93" t="str">
        <f xml:space="preserve"> IF(D20="","",IF(ISBLANK(N20)=TRUE,"doplň HODINOVOU SAZBU", IF(K20&gt;N20, (K20-N20)*J20,0)))</f>
        <v/>
      </c>
      <c r="Q20" s="87" t="str">
        <f>IF(K20&gt;N20,L20-O20,L20)</f>
        <v>0</v>
      </c>
      <c r="R20" s="88">
        <f>IF(K20&gt;N20,M20-P20,M20)</f>
        <v>0</v>
      </c>
      <c r="S20" s="161"/>
      <c r="T20" s="150"/>
      <c r="U20" s="34"/>
      <c r="V20" s="35"/>
      <c r="W20" s="35"/>
      <c r="X20" s="35"/>
      <c r="Y20" s="35"/>
      <c r="Z20" s="35"/>
      <c r="AA20" s="35"/>
      <c r="AB20" s="40">
        <f t="shared" si="4"/>
        <v>0</v>
      </c>
      <c r="AC20" s="134">
        <f t="shared" si="8"/>
        <v>0</v>
      </c>
      <c r="AD20" s="131">
        <f t="shared" si="9"/>
        <v>0</v>
      </c>
      <c r="AE20" s="37">
        <f t="shared" si="9"/>
        <v>0</v>
      </c>
      <c r="AF20" s="37">
        <f t="shared" si="9"/>
        <v>0</v>
      </c>
      <c r="AG20" s="37">
        <f t="shared" si="9"/>
        <v>0</v>
      </c>
      <c r="AH20" s="37">
        <f t="shared" si="9"/>
        <v>0</v>
      </c>
      <c r="AI20" s="37">
        <f t="shared" si="9"/>
        <v>0</v>
      </c>
      <c r="AJ20" s="37">
        <f t="shared" si="9"/>
        <v>0</v>
      </c>
      <c r="AK20" s="129">
        <f>SUM(AD20:AJ20)</f>
        <v>0</v>
      </c>
      <c r="AN20" s="39"/>
    </row>
    <row r="21" spans="1:40" s="38" customFormat="1" ht="14.4" thickBot="1">
      <c r="A21" s="42"/>
      <c r="B21" s="29"/>
      <c r="C21" s="95"/>
      <c r="D21" s="30"/>
      <c r="E21" s="30"/>
      <c r="F21" s="30"/>
      <c r="G21" s="30"/>
      <c r="H21" s="125">
        <f t="shared" si="1"/>
        <v>0</v>
      </c>
      <c r="I21" s="31"/>
      <c r="J21" s="32"/>
      <c r="K21" s="89">
        <f>IF(ISERR(H21/J21)=TRUE,0,ROUND(H21/I21,6))</f>
        <v>0</v>
      </c>
      <c r="L21" s="260" t="str">
        <f t="shared" si="2"/>
        <v>0</v>
      </c>
      <c r="M21" s="98">
        <f>IF(ISBLANK(D21)= TRUE,0,IF(C21="DPP nebo DPČ do 2500Kč",ROUND(((D21+G21)/(I21))*J21,6),(IF(C21="100% úvazek pro projekt",($D21+$E21+F21+G21),ROUND(((F21+D21+E21+G21)*J21/I21),6)))))</f>
        <v>0</v>
      </c>
      <c r="N21" s="33">
        <f>K21</f>
        <v>0</v>
      </c>
      <c r="O21" s="102" t="str">
        <f t="shared" si="10"/>
        <v>0</v>
      </c>
      <c r="P21" s="93" t="str">
        <f xml:space="preserve"> IF(D21="","",IF(ISBLANK(N21)=TRUE,"doplň HODINOVOU SAZBU", IF(K21&gt;N21, (K21-N21)*J21,0)))</f>
        <v/>
      </c>
      <c r="Q21" s="87" t="str">
        <f>IF(K21&gt;N21,L21-O21,L21)</f>
        <v>0</v>
      </c>
      <c r="R21" s="88">
        <f>IF(K21&gt;N21,M21-P21,M21)</f>
        <v>0</v>
      </c>
      <c r="S21" s="161"/>
      <c r="T21" s="150"/>
      <c r="U21" s="34"/>
      <c r="V21" s="35"/>
      <c r="W21" s="35"/>
      <c r="X21" s="35"/>
      <c r="Y21" s="35"/>
      <c r="Z21" s="35"/>
      <c r="AA21" s="35"/>
      <c r="AB21" s="40">
        <f t="shared" si="4"/>
        <v>0</v>
      </c>
      <c r="AC21" s="136">
        <f t="shared" si="8"/>
        <v>0</v>
      </c>
      <c r="AD21" s="131">
        <f t="shared" si="9"/>
        <v>0</v>
      </c>
      <c r="AE21" s="37">
        <f t="shared" si="9"/>
        <v>0</v>
      </c>
      <c r="AF21" s="37">
        <f t="shared" si="9"/>
        <v>0</v>
      </c>
      <c r="AG21" s="37">
        <f t="shared" si="9"/>
        <v>0</v>
      </c>
      <c r="AH21" s="37">
        <f t="shared" si="9"/>
        <v>0</v>
      </c>
      <c r="AI21" s="37">
        <f t="shared" si="9"/>
        <v>0</v>
      </c>
      <c r="AJ21" s="37">
        <f t="shared" si="9"/>
        <v>0</v>
      </c>
      <c r="AK21" s="129">
        <f>SUM(AD21:AJ21)</f>
        <v>0</v>
      </c>
      <c r="AN21" s="39"/>
    </row>
    <row r="22" spans="1:40" s="38" customFormat="1" ht="14.4" thickBot="1">
      <c r="A22" s="106" t="s">
        <v>38</v>
      </c>
      <c r="B22" s="43"/>
      <c r="C22" s="96" t="s">
        <v>39</v>
      </c>
      <c r="D22" s="44">
        <f t="shared" ref="D22:J22" si="11">SUM(D18:D21)</f>
        <v>0</v>
      </c>
      <c r="E22" s="44">
        <f t="shared" si="11"/>
        <v>0</v>
      </c>
      <c r="F22" s="44">
        <f t="shared" si="11"/>
        <v>0</v>
      </c>
      <c r="G22" s="44">
        <f t="shared" si="11"/>
        <v>0</v>
      </c>
      <c r="H22" s="44">
        <f t="shared" si="11"/>
        <v>0</v>
      </c>
      <c r="I22" s="44">
        <f t="shared" si="11"/>
        <v>0</v>
      </c>
      <c r="J22" s="44">
        <f t="shared" si="11"/>
        <v>0</v>
      </c>
      <c r="K22" s="100" t="s">
        <v>40</v>
      </c>
      <c r="L22" s="261">
        <f>SUM(L18:L21)</f>
        <v>0</v>
      </c>
      <c r="M22" s="99">
        <f>SUM(M18:M21)</f>
        <v>0</v>
      </c>
      <c r="N22" s="105" t="s">
        <v>40</v>
      </c>
      <c r="O22" s="52">
        <f>SUM(O18:O21)</f>
        <v>0</v>
      </c>
      <c r="P22" s="52">
        <f>SUM(P18:P21)</f>
        <v>0</v>
      </c>
      <c r="Q22" s="94">
        <f>SUM(Q18:Q21)</f>
        <v>0</v>
      </c>
      <c r="R22" s="91">
        <f>SUM(R18:R21)</f>
        <v>0</v>
      </c>
      <c r="S22" s="162"/>
      <c r="T22" s="153" t="s">
        <v>40</v>
      </c>
      <c r="U22" s="45">
        <f t="shared" ref="U22:AA22" si="12">SUM(U18:U21)</f>
        <v>0</v>
      </c>
      <c r="V22" s="46">
        <f t="shared" si="12"/>
        <v>0</v>
      </c>
      <c r="W22" s="46">
        <f t="shared" si="12"/>
        <v>0</v>
      </c>
      <c r="X22" s="46">
        <f t="shared" si="12"/>
        <v>0</v>
      </c>
      <c r="Y22" s="46">
        <f t="shared" si="12"/>
        <v>0</v>
      </c>
      <c r="Z22" s="46">
        <f t="shared" si="12"/>
        <v>0</v>
      </c>
      <c r="AA22" s="46">
        <f t="shared" si="12"/>
        <v>0</v>
      </c>
      <c r="AB22" s="47">
        <f t="shared" si="4"/>
        <v>0</v>
      </c>
      <c r="AC22" s="137">
        <f t="shared" si="8"/>
        <v>0</v>
      </c>
      <c r="AD22" s="132">
        <f t="shared" ref="AD22:AK22" si="13">SUM(AD18:AD21)</f>
        <v>0</v>
      </c>
      <c r="AE22" s="48">
        <f t="shared" si="13"/>
        <v>0</v>
      </c>
      <c r="AF22" s="48">
        <f t="shared" si="13"/>
        <v>0</v>
      </c>
      <c r="AG22" s="48">
        <f t="shared" si="13"/>
        <v>0</v>
      </c>
      <c r="AH22" s="48">
        <f t="shared" si="13"/>
        <v>0</v>
      </c>
      <c r="AI22" s="48">
        <f t="shared" si="13"/>
        <v>0</v>
      </c>
      <c r="AJ22" s="48">
        <f t="shared" si="13"/>
        <v>0</v>
      </c>
      <c r="AK22" s="130">
        <f t="shared" si="13"/>
        <v>0</v>
      </c>
      <c r="AN22" s="39"/>
    </row>
    <row r="23" spans="1:40" s="38" customFormat="1" ht="13.8">
      <c r="A23" s="41"/>
      <c r="B23" s="29"/>
      <c r="C23" s="95"/>
      <c r="D23" s="30"/>
      <c r="E23" s="30"/>
      <c r="F23" s="30"/>
      <c r="G23" s="30"/>
      <c r="H23" s="125">
        <f t="shared" si="1"/>
        <v>0</v>
      </c>
      <c r="I23" s="31"/>
      <c r="J23" s="32"/>
      <c r="K23" s="89">
        <f>IF(ISERR(H23/J23)=TRUE,0,ROUND(H23/I23,6))</f>
        <v>0</v>
      </c>
      <c r="L23" s="121" t="str">
        <f t="shared" si="2"/>
        <v>0</v>
      </c>
      <c r="M23" s="98">
        <f>IF(ISBLANK(D23)= TRUE,0,IF(C23="DPP nebo DPČ do 2500Kč",ROUND(((D23+G23)/(I23))*J23,6),(IF(C23="100% úvazek pro projekt",($D23+$E23+F23+G23),ROUND(((F23+D23+E23+G23)*J23/I23),6)))))</f>
        <v>0</v>
      </c>
      <c r="N23" s="33">
        <f>K23</f>
        <v>0</v>
      </c>
      <c r="O23" s="102" t="str">
        <f>IF(C23="","0",IF(C23="DPP do 10.000 Kč","0",IF(C23="DPČ do 2.500 Kč","0",(0.338*P23))))</f>
        <v>0</v>
      </c>
      <c r="P23" s="93" t="str">
        <f xml:space="preserve"> IF(D23="","",IF(ISBLANK(N23)=TRUE,"doplň HODINOVOU SAZBU", IF(K23&gt;N23, (K23-N23)*J23,0)))</f>
        <v/>
      </c>
      <c r="Q23" s="87" t="str">
        <f>IF(K23&gt;N23,L23-O23,L23)</f>
        <v>0</v>
      </c>
      <c r="R23" s="88">
        <f>IF(K23&gt;N23,M23-P23,M23)</f>
        <v>0</v>
      </c>
      <c r="S23" s="161"/>
      <c r="T23" s="150"/>
      <c r="U23" s="34"/>
      <c r="V23" s="35"/>
      <c r="W23" s="35"/>
      <c r="X23" s="35"/>
      <c r="Y23" s="35"/>
      <c r="Z23" s="35"/>
      <c r="AA23" s="35"/>
      <c r="AB23" s="40">
        <f t="shared" si="4"/>
        <v>0</v>
      </c>
      <c r="AC23" s="133">
        <f t="shared" si="8"/>
        <v>0</v>
      </c>
      <c r="AD23" s="131">
        <f t="shared" ref="AD23:AJ26" si="14">IF(ISERR(($Q23+$R23)*U23/$AB23/$T23)=TRUE,0,(ROUND(($Q23+$R23)*U23/$AB23/$T23,6)))</f>
        <v>0</v>
      </c>
      <c r="AE23" s="37">
        <f t="shared" si="14"/>
        <v>0</v>
      </c>
      <c r="AF23" s="37">
        <f t="shared" si="14"/>
        <v>0</v>
      </c>
      <c r="AG23" s="37">
        <f t="shared" si="14"/>
        <v>0</v>
      </c>
      <c r="AH23" s="37">
        <f t="shared" si="14"/>
        <v>0</v>
      </c>
      <c r="AI23" s="37">
        <f t="shared" si="14"/>
        <v>0</v>
      </c>
      <c r="AJ23" s="37">
        <f t="shared" si="14"/>
        <v>0</v>
      </c>
      <c r="AK23" s="129">
        <f>SUM(AD23:AJ23)</f>
        <v>0</v>
      </c>
      <c r="AN23" s="39"/>
    </row>
    <row r="24" spans="1:40" s="38" customFormat="1" ht="13.8">
      <c r="A24" s="41"/>
      <c r="B24" s="29"/>
      <c r="C24" s="95"/>
      <c r="D24" s="30"/>
      <c r="E24" s="30"/>
      <c r="F24" s="30"/>
      <c r="G24" s="30"/>
      <c r="H24" s="125">
        <f t="shared" si="1"/>
        <v>0</v>
      </c>
      <c r="I24" s="31"/>
      <c r="J24" s="32"/>
      <c r="K24" s="89">
        <f>IF(ISERR(H24/J24)=TRUE,0,ROUND(H24/I24,6))</f>
        <v>0</v>
      </c>
      <c r="L24" s="121" t="str">
        <f t="shared" si="2"/>
        <v>0</v>
      </c>
      <c r="M24" s="98">
        <f>IF(ISBLANK(D24)= TRUE,0,IF(C24="DPP nebo DPČ do 2500Kč",ROUND(((D24+G24)/(I24))*J24,6),(IF(C24="100% úvazek pro projekt",($D24+$E24+F24+G24),ROUND(((F24+D24+E24+G24)*J24/I24),6)))))</f>
        <v>0</v>
      </c>
      <c r="N24" s="33">
        <f>K24</f>
        <v>0</v>
      </c>
      <c r="O24" s="102" t="str">
        <f t="shared" ref="O24:O26" si="15">IF(C24="","0",IF(C24="DPP do 10.000 Kč","0",IF(C24="DPČ do 2.500 Kč","0",(0.338*P24))))</f>
        <v>0</v>
      </c>
      <c r="P24" s="93" t="str">
        <f xml:space="preserve"> IF(D24="","",IF(ISBLANK(N24)=TRUE,"doplň HODINOVOU SAZBU", IF(K24&gt;N24, (K24-N24)*J24,0)))</f>
        <v/>
      </c>
      <c r="Q24" s="87" t="str">
        <f>IF(K24&gt;N24,L24-O24,L24)</f>
        <v>0</v>
      </c>
      <c r="R24" s="88">
        <f>IF(K24&gt;N24,M24-P24,M24)</f>
        <v>0</v>
      </c>
      <c r="S24" s="161"/>
      <c r="T24" s="150"/>
      <c r="U24" s="34"/>
      <c r="V24" s="35"/>
      <c r="W24" s="35"/>
      <c r="X24" s="35"/>
      <c r="Y24" s="51"/>
      <c r="Z24" s="51"/>
      <c r="AA24" s="35"/>
      <c r="AB24" s="40">
        <f t="shared" si="4"/>
        <v>0</v>
      </c>
      <c r="AC24" s="134">
        <f t="shared" si="8"/>
        <v>0</v>
      </c>
      <c r="AD24" s="131">
        <f t="shared" si="14"/>
        <v>0</v>
      </c>
      <c r="AE24" s="37">
        <f t="shared" si="14"/>
        <v>0</v>
      </c>
      <c r="AF24" s="37">
        <f t="shared" si="14"/>
        <v>0</v>
      </c>
      <c r="AG24" s="37">
        <f t="shared" si="14"/>
        <v>0</v>
      </c>
      <c r="AH24" s="37">
        <f t="shared" si="14"/>
        <v>0</v>
      </c>
      <c r="AI24" s="37">
        <f t="shared" si="14"/>
        <v>0</v>
      </c>
      <c r="AJ24" s="37">
        <f t="shared" si="14"/>
        <v>0</v>
      </c>
      <c r="AK24" s="129">
        <f>SUM(AD24:AJ24)</f>
        <v>0</v>
      </c>
      <c r="AN24" s="39"/>
    </row>
    <row r="25" spans="1:40" s="38" customFormat="1" ht="13.8">
      <c r="A25" s="41"/>
      <c r="B25" s="29"/>
      <c r="C25" s="95"/>
      <c r="D25" s="30"/>
      <c r="E25" s="30"/>
      <c r="F25" s="30"/>
      <c r="G25" s="30"/>
      <c r="H25" s="125">
        <f t="shared" si="1"/>
        <v>0</v>
      </c>
      <c r="I25" s="31"/>
      <c r="J25" s="32"/>
      <c r="K25" s="89">
        <f>IF(ISERR(H25/J25)=TRUE,0,ROUND(H25/I25,6))</f>
        <v>0</v>
      </c>
      <c r="L25" s="121" t="str">
        <f t="shared" si="2"/>
        <v>0</v>
      </c>
      <c r="M25" s="98">
        <f>IF(ISBLANK(D25)= TRUE,0,IF(C25="DPP nebo DPČ do 2500Kč",ROUND(((D25+G25)/(I25))*J25,6),(IF(C25="100% úvazek pro projekt",($D25+$E25+F25+G25),ROUND(((F25+D25+E25+G25)*J25/I25),6)))))</f>
        <v>0</v>
      </c>
      <c r="N25" s="33">
        <f>K25</f>
        <v>0</v>
      </c>
      <c r="O25" s="102" t="str">
        <f t="shared" si="15"/>
        <v>0</v>
      </c>
      <c r="P25" s="93" t="str">
        <f xml:space="preserve"> IF(D25="","",IF(ISBLANK(N25)=TRUE,"doplň HODINOVOU SAZBU", IF(K25&gt;N25, (K25-N25)*J25,0)))</f>
        <v/>
      </c>
      <c r="Q25" s="87" t="str">
        <f>IF(K25&gt;N25,L25-O25,L25)</f>
        <v>0</v>
      </c>
      <c r="R25" s="88">
        <f>IF(K25&gt;N25,M25-P25,M25)</f>
        <v>0</v>
      </c>
      <c r="S25" s="161"/>
      <c r="T25" s="150"/>
      <c r="U25" s="34"/>
      <c r="V25" s="35"/>
      <c r="W25" s="35"/>
      <c r="X25" s="35"/>
      <c r="Y25" s="35"/>
      <c r="Z25" s="35"/>
      <c r="AA25" s="35"/>
      <c r="AB25" s="40">
        <f t="shared" si="4"/>
        <v>0</v>
      </c>
      <c r="AC25" s="134">
        <f t="shared" si="8"/>
        <v>0</v>
      </c>
      <c r="AD25" s="131">
        <f t="shared" si="14"/>
        <v>0</v>
      </c>
      <c r="AE25" s="37">
        <f t="shared" si="14"/>
        <v>0</v>
      </c>
      <c r="AF25" s="37">
        <f t="shared" si="14"/>
        <v>0</v>
      </c>
      <c r="AG25" s="37">
        <f t="shared" si="14"/>
        <v>0</v>
      </c>
      <c r="AH25" s="37">
        <f t="shared" si="14"/>
        <v>0</v>
      </c>
      <c r="AI25" s="37">
        <f t="shared" si="14"/>
        <v>0</v>
      </c>
      <c r="AJ25" s="37">
        <f t="shared" si="14"/>
        <v>0</v>
      </c>
      <c r="AK25" s="129">
        <f>SUM(AD25:AJ25)</f>
        <v>0</v>
      </c>
      <c r="AN25" s="39"/>
    </row>
    <row r="26" spans="1:40" s="38" customFormat="1" ht="14.4" thickBot="1">
      <c r="A26" s="42"/>
      <c r="B26" s="29"/>
      <c r="C26" s="95"/>
      <c r="D26" s="30"/>
      <c r="E26" s="30"/>
      <c r="F26" s="30"/>
      <c r="G26" s="30"/>
      <c r="H26" s="125">
        <f t="shared" si="1"/>
        <v>0</v>
      </c>
      <c r="I26" s="31"/>
      <c r="J26" s="32"/>
      <c r="K26" s="89">
        <f>IF(ISERR(H26/J26)=TRUE,0,ROUND(H26/I26,6))</f>
        <v>0</v>
      </c>
      <c r="L26" s="167" t="str">
        <f t="shared" si="2"/>
        <v>0</v>
      </c>
      <c r="M26" s="98">
        <f>IF(ISBLANK(D26)= TRUE,0,IF(C26="DPP nebo DPČ do 2500Kč",ROUND(((D26+G26)/(I26))*J26,6),(IF(C26="100% úvazek pro projekt",($D26+$E26+F26+G26),ROUND(((F26+D26+E26+G26)*J26/I26),6)))))</f>
        <v>0</v>
      </c>
      <c r="N26" s="33">
        <f>K26</f>
        <v>0</v>
      </c>
      <c r="O26" s="102" t="str">
        <f t="shared" si="15"/>
        <v>0</v>
      </c>
      <c r="P26" s="93" t="str">
        <f xml:space="preserve"> IF(D26="","",IF(ISBLANK(N26)=TRUE,"doplň HODINOVOU SAZBU", IF(K26&gt;N26, (K26-N26)*J26,0)))</f>
        <v/>
      </c>
      <c r="Q26" s="87" t="str">
        <f>IF(K26&gt;N26,L26-O26,L26)</f>
        <v>0</v>
      </c>
      <c r="R26" s="88">
        <f>IF(K26&gt;N26,M26-P26,M26)</f>
        <v>0</v>
      </c>
      <c r="S26" s="161"/>
      <c r="T26" s="150"/>
      <c r="U26" s="34"/>
      <c r="V26" s="35"/>
      <c r="W26" s="35"/>
      <c r="X26" s="35"/>
      <c r="Y26" s="35"/>
      <c r="Z26" s="35"/>
      <c r="AA26" s="35"/>
      <c r="AB26" s="40">
        <f t="shared" si="4"/>
        <v>0</v>
      </c>
      <c r="AC26" s="135">
        <f t="shared" si="8"/>
        <v>0</v>
      </c>
      <c r="AD26" s="131">
        <f t="shared" si="14"/>
        <v>0</v>
      </c>
      <c r="AE26" s="37">
        <f t="shared" si="14"/>
        <v>0</v>
      </c>
      <c r="AF26" s="37">
        <f t="shared" si="14"/>
        <v>0</v>
      </c>
      <c r="AG26" s="37">
        <f t="shared" si="14"/>
        <v>0</v>
      </c>
      <c r="AH26" s="37">
        <f t="shared" si="14"/>
        <v>0</v>
      </c>
      <c r="AI26" s="37">
        <f t="shared" si="14"/>
        <v>0</v>
      </c>
      <c r="AJ26" s="37">
        <f t="shared" si="14"/>
        <v>0</v>
      </c>
      <c r="AK26" s="129">
        <f>SUM(AD26:AJ26)</f>
        <v>0</v>
      </c>
      <c r="AN26" s="39"/>
    </row>
    <row r="27" spans="1:40" s="38" customFormat="1" ht="15" thickBot="1">
      <c r="A27" s="106" t="s">
        <v>38</v>
      </c>
      <c r="B27" s="43"/>
      <c r="C27" s="96" t="s">
        <v>39</v>
      </c>
      <c r="D27" s="44">
        <f t="shared" ref="D27:J27" si="16">SUM(D23:D26)</f>
        <v>0</v>
      </c>
      <c r="E27" s="44">
        <f t="shared" si="16"/>
        <v>0</v>
      </c>
      <c r="F27" s="44">
        <f t="shared" si="16"/>
        <v>0</v>
      </c>
      <c r="G27" s="44">
        <f t="shared" si="16"/>
        <v>0</v>
      </c>
      <c r="H27" s="126">
        <f t="shared" si="16"/>
        <v>0</v>
      </c>
      <c r="I27" s="44">
        <f t="shared" si="16"/>
        <v>0</v>
      </c>
      <c r="J27" s="44">
        <f t="shared" si="16"/>
        <v>0</v>
      </c>
      <c r="K27" s="100" t="s">
        <v>40</v>
      </c>
      <c r="L27" s="120">
        <f>SUM(L23:L26)</f>
        <v>0</v>
      </c>
      <c r="M27" s="99">
        <f>SUM(M23:M26)</f>
        <v>0</v>
      </c>
      <c r="N27" s="104" t="s">
        <v>40</v>
      </c>
      <c r="O27" s="103">
        <f>SUM(O23:O26)</f>
        <v>0</v>
      </c>
      <c r="P27" s="52">
        <f>SUM(P23:P26)</f>
        <v>0</v>
      </c>
      <c r="Q27" s="94">
        <f>SUM(Q23:Q26)</f>
        <v>0</v>
      </c>
      <c r="R27" s="91">
        <f>SUM(R23:R26)</f>
        <v>0</v>
      </c>
      <c r="S27" s="162"/>
      <c r="T27" s="154" t="s">
        <v>40</v>
      </c>
      <c r="U27" s="45">
        <f t="shared" ref="U27:AA27" si="17">SUM(U23:U26)</f>
        <v>0</v>
      </c>
      <c r="V27" s="46">
        <f t="shared" si="17"/>
        <v>0</v>
      </c>
      <c r="W27" s="46">
        <f t="shared" si="17"/>
        <v>0</v>
      </c>
      <c r="X27" s="46">
        <f t="shared" si="17"/>
        <v>0</v>
      </c>
      <c r="Y27" s="46">
        <f t="shared" si="17"/>
        <v>0</v>
      </c>
      <c r="Z27" s="46">
        <f t="shared" si="17"/>
        <v>0</v>
      </c>
      <c r="AA27" s="46">
        <f t="shared" si="17"/>
        <v>0</v>
      </c>
      <c r="AB27" s="47">
        <f t="shared" si="4"/>
        <v>0</v>
      </c>
      <c r="AC27" s="140"/>
      <c r="AD27" s="132">
        <f t="shared" ref="AD27:AK27" si="18">SUM(AD23:AD26)</f>
        <v>0</v>
      </c>
      <c r="AE27" s="48">
        <f t="shared" si="18"/>
        <v>0</v>
      </c>
      <c r="AF27" s="48">
        <f t="shared" si="18"/>
        <v>0</v>
      </c>
      <c r="AG27" s="48">
        <f t="shared" si="18"/>
        <v>0</v>
      </c>
      <c r="AH27" s="48">
        <f t="shared" si="18"/>
        <v>0</v>
      </c>
      <c r="AI27" s="48">
        <f t="shared" si="18"/>
        <v>0</v>
      </c>
      <c r="AJ27" s="48">
        <f t="shared" si="18"/>
        <v>0</v>
      </c>
      <c r="AK27" s="130">
        <f t="shared" si="18"/>
        <v>0</v>
      </c>
      <c r="AL27" s="127"/>
      <c r="AM27" s="53"/>
      <c r="AN27" s="39"/>
    </row>
    <row r="28" spans="1:40" s="38" customFormat="1" ht="14.4">
      <c r="A28" s="41"/>
      <c r="B28" s="29"/>
      <c r="C28" s="95"/>
      <c r="D28" s="30"/>
      <c r="E28" s="30"/>
      <c r="F28" s="30"/>
      <c r="G28" s="30"/>
      <c r="H28" s="125">
        <f t="shared" si="1"/>
        <v>0</v>
      </c>
      <c r="I28" s="31"/>
      <c r="J28" s="32"/>
      <c r="K28" s="89">
        <f>IF(ISERR(H28/J28)=TRUE,0,ROUND(H28/I28,6))</f>
        <v>0</v>
      </c>
      <c r="L28" s="121" t="str">
        <f t="shared" si="2"/>
        <v>0</v>
      </c>
      <c r="M28" s="98">
        <f>IF(ISBLANK(D28)= TRUE,0,IF(C28="DPP nebo DPČ do 2500Kč",ROUND(((D28+G28)/(I28))*J28,6),(IF(C28="100% úvazek pro projekt",($D28+$E28+F28+G28),ROUND(((F28+D28+E28+G28)*J28/I28),6)))))</f>
        <v>0</v>
      </c>
      <c r="N28" s="33">
        <f>K28</f>
        <v>0</v>
      </c>
      <c r="O28" s="102" t="str">
        <f>IF(C28="","0",IF(C28="DPP do 10.000 Kč","0",IF(C28="DPČ do 2.500 Kč","0",(0.338*P28))))</f>
        <v>0</v>
      </c>
      <c r="P28" s="93" t="str">
        <f xml:space="preserve"> IF(D28="","",IF(ISBLANK(N28)=TRUE,"doplň HODINOVOU SAZBU", IF(K28&gt;N28, (K28-N28)*J28,0)))</f>
        <v/>
      </c>
      <c r="Q28" s="87" t="str">
        <f>IF(K28&gt;N28,L28-O28,L28)</f>
        <v>0</v>
      </c>
      <c r="R28" s="88">
        <f>IF(K28&gt;N28,M28-P28,M28)</f>
        <v>0</v>
      </c>
      <c r="S28" s="161"/>
      <c r="T28" s="150"/>
      <c r="U28" s="34"/>
      <c r="V28" s="35"/>
      <c r="W28" s="35"/>
      <c r="X28" s="35"/>
      <c r="Y28" s="35"/>
      <c r="Z28" s="35"/>
      <c r="AA28" s="35"/>
      <c r="AB28" s="40">
        <f t="shared" si="4"/>
        <v>0</v>
      </c>
      <c r="AC28" s="138">
        <f>J28</f>
        <v>0</v>
      </c>
      <c r="AD28" s="131">
        <f t="shared" ref="AD28:AJ31" si="19">IF(ISERR(($Q28+$R28)*U28/$AB28/$T28)=TRUE,0,(ROUND(($Q28+$R28)*U28/$AB28/$T28,6)))</f>
        <v>0</v>
      </c>
      <c r="AE28" s="37">
        <f t="shared" si="19"/>
        <v>0</v>
      </c>
      <c r="AF28" s="37">
        <f t="shared" si="19"/>
        <v>0</v>
      </c>
      <c r="AG28" s="37">
        <f t="shared" si="19"/>
        <v>0</v>
      </c>
      <c r="AH28" s="37">
        <f t="shared" si="19"/>
        <v>0</v>
      </c>
      <c r="AI28" s="37">
        <f t="shared" si="19"/>
        <v>0</v>
      </c>
      <c r="AJ28" s="37">
        <f t="shared" si="19"/>
        <v>0</v>
      </c>
      <c r="AK28" s="129">
        <f>SUM(AD28:AJ28)</f>
        <v>0</v>
      </c>
      <c r="AL28" s="127"/>
      <c r="AM28" s="53"/>
      <c r="AN28" s="39"/>
    </row>
    <row r="29" spans="1:40" s="38" customFormat="1" ht="14.4">
      <c r="A29" s="41"/>
      <c r="B29" s="29"/>
      <c r="C29" s="95"/>
      <c r="D29" s="30"/>
      <c r="E29" s="30"/>
      <c r="F29" s="30"/>
      <c r="G29" s="30"/>
      <c r="H29" s="125">
        <f t="shared" si="1"/>
        <v>0</v>
      </c>
      <c r="I29" s="31"/>
      <c r="J29" s="32"/>
      <c r="K29" s="89">
        <f>IF(ISERR(H29/J29)=TRUE,0,ROUND(H29/I29,6))</f>
        <v>0</v>
      </c>
      <c r="L29" s="121" t="str">
        <f t="shared" si="2"/>
        <v>0</v>
      </c>
      <c r="M29" s="98">
        <f>IF(ISBLANK(D29)= TRUE,0,IF(C29="DPP nebo DPČ do 2500Kč",ROUND(((D29+G29)/(I29))*J29,6),(IF(C29="100% úvazek pro projekt",($D29+$E29+F29+G29),ROUND(((F29+D29+E29+G29)*J29/I29),6)))))</f>
        <v>0</v>
      </c>
      <c r="N29" s="33">
        <f>K29</f>
        <v>0</v>
      </c>
      <c r="O29" s="102" t="str">
        <f t="shared" ref="O29:O31" si="20">IF(C29="","0",IF(C29="DPP do 10.000 Kč","0",IF(C29="DPČ do 2.500 Kč","0",(0.338*P29))))</f>
        <v>0</v>
      </c>
      <c r="P29" s="93" t="str">
        <f xml:space="preserve"> IF(D29="","",IF(ISBLANK(N29)=TRUE,"doplň HODINOVOU SAZBU", IF(K29&gt;N29, (K29-N29)*J29,0)))</f>
        <v/>
      </c>
      <c r="Q29" s="87" t="str">
        <f>IF(K29&gt;N29,L29-O29,L29)</f>
        <v>0</v>
      </c>
      <c r="R29" s="88">
        <f>IF(K29&gt;N29,M29-P29,M29)</f>
        <v>0</v>
      </c>
      <c r="S29" s="161"/>
      <c r="T29" s="150"/>
      <c r="U29" s="34"/>
      <c r="V29" s="35"/>
      <c r="W29" s="35"/>
      <c r="X29" s="51"/>
      <c r="Y29" s="51"/>
      <c r="Z29" s="51"/>
      <c r="AA29" s="35"/>
      <c r="AB29" s="40">
        <f t="shared" si="4"/>
        <v>0</v>
      </c>
      <c r="AC29" s="134">
        <f>J29</f>
        <v>0</v>
      </c>
      <c r="AD29" s="131">
        <f t="shared" si="19"/>
        <v>0</v>
      </c>
      <c r="AE29" s="37">
        <f t="shared" si="19"/>
        <v>0</v>
      </c>
      <c r="AF29" s="37">
        <f t="shared" si="19"/>
        <v>0</v>
      </c>
      <c r="AG29" s="37">
        <f t="shared" si="19"/>
        <v>0</v>
      </c>
      <c r="AH29" s="37">
        <f t="shared" si="19"/>
        <v>0</v>
      </c>
      <c r="AI29" s="37">
        <f t="shared" si="19"/>
        <v>0</v>
      </c>
      <c r="AJ29" s="37">
        <f t="shared" si="19"/>
        <v>0</v>
      </c>
      <c r="AK29" s="129">
        <f>SUM(AD29:AJ29)</f>
        <v>0</v>
      </c>
      <c r="AL29" s="127"/>
      <c r="AM29" s="53"/>
      <c r="AN29" s="39"/>
    </row>
    <row r="30" spans="1:40" s="38" customFormat="1" ht="13.8">
      <c r="A30" s="41"/>
      <c r="B30" s="29"/>
      <c r="C30" s="95"/>
      <c r="D30" s="30"/>
      <c r="E30" s="30"/>
      <c r="F30" s="30"/>
      <c r="G30" s="30"/>
      <c r="H30" s="125">
        <f t="shared" si="1"/>
        <v>0</v>
      </c>
      <c r="I30" s="31"/>
      <c r="J30" s="32"/>
      <c r="K30" s="89">
        <f>IF(ISERR(H30/J30)=TRUE,0,ROUND(H30/I30,6))</f>
        <v>0</v>
      </c>
      <c r="L30" s="121" t="str">
        <f t="shared" si="2"/>
        <v>0</v>
      </c>
      <c r="M30" s="98">
        <f>IF(ISBLANK(D30)= TRUE,0,IF(C30="DPP nebo DPČ do 2500Kč",ROUND(((D30+G30)/(I30))*J30,6),(IF(C30="100% úvazek pro projekt",($D30+$E30+F30+G30),ROUND(((F30+D30+E30+G30)*J30/I30),6)))))</f>
        <v>0</v>
      </c>
      <c r="N30" s="33">
        <f>K30</f>
        <v>0</v>
      </c>
      <c r="O30" s="102" t="str">
        <f t="shared" si="20"/>
        <v>0</v>
      </c>
      <c r="P30" s="93" t="str">
        <f xml:space="preserve"> IF(D30="","",IF(ISBLANK(N30)=TRUE,"doplň HODINOVOU SAZBU", IF(K30&gt;N30, (K30-N30)*J30,0)))</f>
        <v/>
      </c>
      <c r="Q30" s="87" t="str">
        <f>IF(K30&gt;N30,L30-O30,L30)</f>
        <v>0</v>
      </c>
      <c r="R30" s="88">
        <f>IF(K30&gt;N30,M30-P30,M30)</f>
        <v>0</v>
      </c>
      <c r="S30" s="161"/>
      <c r="T30" s="150"/>
      <c r="U30" s="34"/>
      <c r="V30" s="35"/>
      <c r="W30" s="35"/>
      <c r="X30" s="35"/>
      <c r="Y30" s="35"/>
      <c r="Z30" s="35"/>
      <c r="AA30" s="35"/>
      <c r="AB30" s="40">
        <f t="shared" si="4"/>
        <v>0</v>
      </c>
      <c r="AC30" s="134">
        <f>J30</f>
        <v>0</v>
      </c>
      <c r="AD30" s="131">
        <f t="shared" si="19"/>
        <v>0</v>
      </c>
      <c r="AE30" s="37">
        <f t="shared" si="19"/>
        <v>0</v>
      </c>
      <c r="AF30" s="37">
        <f t="shared" si="19"/>
        <v>0</v>
      </c>
      <c r="AG30" s="37">
        <f t="shared" si="19"/>
        <v>0</v>
      </c>
      <c r="AH30" s="37">
        <f t="shared" si="19"/>
        <v>0</v>
      </c>
      <c r="AI30" s="37">
        <f t="shared" si="19"/>
        <v>0</v>
      </c>
      <c r="AJ30" s="37">
        <f t="shared" si="19"/>
        <v>0</v>
      </c>
      <c r="AK30" s="129">
        <f>SUM(AD30:AJ30)</f>
        <v>0</v>
      </c>
      <c r="AL30" s="59"/>
      <c r="AM30" s="53"/>
      <c r="AN30" s="39"/>
    </row>
    <row r="31" spans="1:40" s="38" customFormat="1" ht="14.4" thickBot="1">
      <c r="A31" s="42"/>
      <c r="B31" s="54"/>
      <c r="C31" s="95"/>
      <c r="D31" s="30"/>
      <c r="E31" s="30"/>
      <c r="F31" s="30"/>
      <c r="G31" s="30"/>
      <c r="H31" s="125">
        <f t="shared" si="1"/>
        <v>0</v>
      </c>
      <c r="I31" s="31"/>
      <c r="J31" s="32"/>
      <c r="K31" s="89">
        <f>IF(ISERR(H31/J31)=TRUE,0,ROUND(H31/I31,6))</f>
        <v>0</v>
      </c>
      <c r="L31" s="167" t="str">
        <f t="shared" si="2"/>
        <v>0</v>
      </c>
      <c r="M31" s="98">
        <f>IF(ISBLANK(D31)= TRUE,0,IF(C31="DPP nebo DPČ do 2500Kč",ROUND(((D31+G31)/(I31))*J31,6),(IF(C31="100% úvazek pro projekt",($D31+$E31+F31+G31),ROUND(((F31+D31+E31+G31)*J31/I31),6)))))</f>
        <v>0</v>
      </c>
      <c r="N31" s="33">
        <f>K31</f>
        <v>0</v>
      </c>
      <c r="O31" s="102" t="str">
        <f t="shared" si="20"/>
        <v>0</v>
      </c>
      <c r="P31" s="93" t="str">
        <f xml:space="preserve"> IF(D31="","",IF(ISBLANK(N31)=TRUE,"doplň HODINOVOU SAZBU", IF(K31&gt;N31, (K31-N31)*J31,0)))</f>
        <v/>
      </c>
      <c r="Q31" s="87" t="str">
        <f>IF(K31&gt;N31,L31-O31,L31)</f>
        <v>0</v>
      </c>
      <c r="R31" s="88">
        <f>IF(K31&gt;N31,M31-P31,M31)</f>
        <v>0</v>
      </c>
      <c r="S31" s="161"/>
      <c r="T31" s="150"/>
      <c r="U31" s="34"/>
      <c r="V31" s="35"/>
      <c r="W31" s="35"/>
      <c r="X31" s="35"/>
      <c r="Y31" s="35"/>
      <c r="Z31" s="35"/>
      <c r="AA31" s="35"/>
      <c r="AB31" s="40">
        <f t="shared" si="4"/>
        <v>0</v>
      </c>
      <c r="AC31" s="136">
        <f>J31</f>
        <v>0</v>
      </c>
      <c r="AD31" s="131">
        <f t="shared" si="19"/>
        <v>0</v>
      </c>
      <c r="AE31" s="37">
        <f t="shared" si="19"/>
        <v>0</v>
      </c>
      <c r="AF31" s="37">
        <f t="shared" si="19"/>
        <v>0</v>
      </c>
      <c r="AG31" s="37">
        <f t="shared" si="19"/>
        <v>0</v>
      </c>
      <c r="AH31" s="37">
        <f t="shared" si="19"/>
        <v>0</v>
      </c>
      <c r="AI31" s="37">
        <f t="shared" si="19"/>
        <v>0</v>
      </c>
      <c r="AJ31" s="37">
        <f t="shared" si="19"/>
        <v>0</v>
      </c>
      <c r="AK31" s="129">
        <f>SUM(AD31:AJ31)</f>
        <v>0</v>
      </c>
      <c r="AL31" s="59"/>
      <c r="AN31" s="39"/>
    </row>
    <row r="32" spans="1:40" s="38" customFormat="1" ht="14.4" thickBot="1">
      <c r="A32" s="106" t="s">
        <v>38</v>
      </c>
      <c r="B32" s="43"/>
      <c r="C32" s="96" t="s">
        <v>39</v>
      </c>
      <c r="D32" s="44">
        <f t="shared" ref="D32:J32" si="21">SUM(D28:D31)</f>
        <v>0</v>
      </c>
      <c r="E32" s="44">
        <f t="shared" si="21"/>
        <v>0</v>
      </c>
      <c r="F32" s="44">
        <f t="shared" si="21"/>
        <v>0</v>
      </c>
      <c r="G32" s="44">
        <f t="shared" si="21"/>
        <v>0</v>
      </c>
      <c r="H32" s="126">
        <f t="shared" si="21"/>
        <v>0</v>
      </c>
      <c r="I32" s="44">
        <f t="shared" si="21"/>
        <v>0</v>
      </c>
      <c r="J32" s="44">
        <f t="shared" si="21"/>
        <v>0</v>
      </c>
      <c r="K32" s="100" t="s">
        <v>40</v>
      </c>
      <c r="L32" s="120">
        <f>SUM(L28:L31)</f>
        <v>0</v>
      </c>
      <c r="M32" s="99">
        <f>SUM(M28:M31)</f>
        <v>0</v>
      </c>
      <c r="N32" s="104" t="s">
        <v>40</v>
      </c>
      <c r="O32" s="103">
        <f>SUM(O28:O31)</f>
        <v>0</v>
      </c>
      <c r="P32" s="52">
        <f>SUM(P28:P31)</f>
        <v>0</v>
      </c>
      <c r="Q32" s="94">
        <f>SUM(Q28:Q31)</f>
        <v>0</v>
      </c>
      <c r="R32" s="91">
        <f>SUM(R28:R31)</f>
        <v>0</v>
      </c>
      <c r="S32" s="162"/>
      <c r="T32" s="154" t="s">
        <v>40</v>
      </c>
      <c r="U32" s="45">
        <f t="shared" ref="U32:AA32" si="22">SUM(U28:U31)</f>
        <v>0</v>
      </c>
      <c r="V32" s="46">
        <f t="shared" si="22"/>
        <v>0</v>
      </c>
      <c r="W32" s="46">
        <f t="shared" si="22"/>
        <v>0</v>
      </c>
      <c r="X32" s="46">
        <f t="shared" si="22"/>
        <v>0</v>
      </c>
      <c r="Y32" s="46">
        <f t="shared" si="22"/>
        <v>0</v>
      </c>
      <c r="Z32" s="46">
        <f t="shared" si="22"/>
        <v>0</v>
      </c>
      <c r="AA32" s="46">
        <f t="shared" si="22"/>
        <v>0</v>
      </c>
      <c r="AB32" s="47">
        <f t="shared" si="4"/>
        <v>0</v>
      </c>
      <c r="AC32" s="137"/>
      <c r="AD32" s="132">
        <f t="shared" ref="AD32:AK32" si="23">SUM(AD28:AD31)</f>
        <v>0</v>
      </c>
      <c r="AE32" s="48">
        <f t="shared" si="23"/>
        <v>0</v>
      </c>
      <c r="AF32" s="48">
        <f t="shared" si="23"/>
        <v>0</v>
      </c>
      <c r="AG32" s="48">
        <f t="shared" si="23"/>
        <v>0</v>
      </c>
      <c r="AH32" s="48">
        <f t="shared" si="23"/>
        <v>0</v>
      </c>
      <c r="AI32" s="48">
        <f t="shared" si="23"/>
        <v>0</v>
      </c>
      <c r="AJ32" s="48">
        <f t="shared" si="23"/>
        <v>0</v>
      </c>
      <c r="AK32" s="130">
        <f t="shared" si="23"/>
        <v>0</v>
      </c>
      <c r="AN32" s="39"/>
    </row>
    <row r="33" spans="1:40" s="38" customFormat="1" ht="13.8">
      <c r="A33" s="41"/>
      <c r="B33" s="29"/>
      <c r="C33" s="95"/>
      <c r="D33" s="30"/>
      <c r="E33" s="30"/>
      <c r="F33" s="30"/>
      <c r="G33" s="30"/>
      <c r="H33" s="125">
        <f t="shared" si="1"/>
        <v>0</v>
      </c>
      <c r="I33" s="31"/>
      <c r="J33" s="32"/>
      <c r="K33" s="89">
        <f>IF(ISERR(H33/J33)=TRUE,0,ROUND(H33/I33,6))</f>
        <v>0</v>
      </c>
      <c r="L33" s="168" t="str">
        <f t="shared" si="2"/>
        <v>0</v>
      </c>
      <c r="M33" s="98">
        <f>IF(ISBLANK(D33)= TRUE,0,IF(C33="DPP nebo DPČ do 2500Kč",ROUND(((D33+G33)/(I33))*J33,6),(IF(C33="100% úvazek pro projekt",($D33+$E33+F33+G33),ROUND(((F33+D33+E33+G33)*J33/I33),6)))))</f>
        <v>0</v>
      </c>
      <c r="N33" s="33">
        <f>K33</f>
        <v>0</v>
      </c>
      <c r="O33" s="102" t="str">
        <f>IF(C33="","0",IF(C33="DPP do 10.000 Kč","0",IF(C33="DPČ do 2.500 Kč","0",(0.338*P33))))</f>
        <v>0</v>
      </c>
      <c r="P33" s="93" t="str">
        <f xml:space="preserve"> IF(D33="","",IF(ISBLANK(N33)=TRUE,"doplň HODINOVOU SAZBU", IF(K33&gt;N33, (K33-N33)*J33,0)))</f>
        <v/>
      </c>
      <c r="Q33" s="87" t="str">
        <f>IF(K33&gt;N33,L33-O33,L33)</f>
        <v>0</v>
      </c>
      <c r="R33" s="88">
        <f>IF(K33&gt;N33,M33-P33,M33)</f>
        <v>0</v>
      </c>
      <c r="S33" s="161"/>
      <c r="T33" s="150"/>
      <c r="U33" s="34"/>
      <c r="V33" s="35"/>
      <c r="W33" s="35"/>
      <c r="X33" s="35"/>
      <c r="Y33" s="35"/>
      <c r="Z33" s="35"/>
      <c r="AA33" s="35"/>
      <c r="AB33" s="40">
        <f t="shared" si="4"/>
        <v>0</v>
      </c>
      <c r="AC33" s="133">
        <f>J33</f>
        <v>0</v>
      </c>
      <c r="AD33" s="131">
        <f t="shared" ref="AD33:AJ36" si="24">IF(ISERR(($Q33+$R33)*U33/$AB33/$T33)=TRUE,0,(ROUND(($Q33+$R33)*U33/$AB33/$T33,6)))</f>
        <v>0</v>
      </c>
      <c r="AE33" s="37">
        <f t="shared" si="24"/>
        <v>0</v>
      </c>
      <c r="AF33" s="37">
        <f t="shared" si="24"/>
        <v>0</v>
      </c>
      <c r="AG33" s="37">
        <f t="shared" si="24"/>
        <v>0</v>
      </c>
      <c r="AH33" s="37">
        <f t="shared" si="24"/>
        <v>0</v>
      </c>
      <c r="AI33" s="37">
        <f t="shared" si="24"/>
        <v>0</v>
      </c>
      <c r="AJ33" s="37">
        <f t="shared" si="24"/>
        <v>0</v>
      </c>
      <c r="AK33" s="129">
        <f>SUM(AD33:AJ33)</f>
        <v>0</v>
      </c>
      <c r="AN33" s="39"/>
    </row>
    <row r="34" spans="1:40" s="38" customFormat="1" ht="13.8">
      <c r="A34" s="41"/>
      <c r="B34" s="29"/>
      <c r="C34" s="95"/>
      <c r="D34" s="30"/>
      <c r="E34" s="30"/>
      <c r="F34" s="30"/>
      <c r="G34" s="30"/>
      <c r="H34" s="125">
        <f t="shared" si="1"/>
        <v>0</v>
      </c>
      <c r="I34" s="31"/>
      <c r="J34" s="32"/>
      <c r="K34" s="89">
        <f>IF(ISERR(H34/J34)=TRUE,0,ROUND(H34/I34,6))</f>
        <v>0</v>
      </c>
      <c r="L34" s="121" t="str">
        <f t="shared" si="2"/>
        <v>0</v>
      </c>
      <c r="M34" s="98">
        <f>IF(ISBLANK(D34)= TRUE,0,IF(C34="DPP nebo DPČ do 2500Kč",ROUND(((D34+G34)/(I34))*J34,6),(IF(C34="100% úvazek pro projekt",($D34+$E34+F34+G34),ROUND(((F34+D34+E34+G34)*J34/I34),6)))))</f>
        <v>0</v>
      </c>
      <c r="N34" s="33">
        <f>K34</f>
        <v>0</v>
      </c>
      <c r="O34" s="102" t="str">
        <f t="shared" ref="O34:O36" si="25">IF(C34="","0",IF(C34="DPP do 10.000 Kč","0",IF(C34="DPČ do 2.500 Kč","0",(0.338*P34))))</f>
        <v>0</v>
      </c>
      <c r="P34" s="93" t="str">
        <f xml:space="preserve"> IF(D34="","",IF(ISBLANK(N34)=TRUE,"doplň HODINOVOU SAZBU", IF(K34&gt;N34, (K34-N34)*J34,0)))</f>
        <v/>
      </c>
      <c r="Q34" s="87" t="str">
        <f>IF(K34&gt;N34,L34-O34,L34)</f>
        <v>0</v>
      </c>
      <c r="R34" s="88">
        <f>IF(K34&gt;N34,M34-P34,M34)</f>
        <v>0</v>
      </c>
      <c r="S34" s="161"/>
      <c r="T34" s="150"/>
      <c r="U34" s="34"/>
      <c r="V34" s="35"/>
      <c r="W34" s="35"/>
      <c r="X34" s="35"/>
      <c r="Y34" s="35"/>
      <c r="Z34" s="35"/>
      <c r="AA34" s="35"/>
      <c r="AB34" s="40">
        <f t="shared" si="4"/>
        <v>0</v>
      </c>
      <c r="AC34" s="134">
        <f>J34</f>
        <v>0</v>
      </c>
      <c r="AD34" s="131">
        <f t="shared" si="24"/>
        <v>0</v>
      </c>
      <c r="AE34" s="37">
        <f t="shared" si="24"/>
        <v>0</v>
      </c>
      <c r="AF34" s="37">
        <f t="shared" si="24"/>
        <v>0</v>
      </c>
      <c r="AG34" s="37">
        <f t="shared" si="24"/>
        <v>0</v>
      </c>
      <c r="AH34" s="37">
        <f t="shared" si="24"/>
        <v>0</v>
      </c>
      <c r="AI34" s="37">
        <f t="shared" si="24"/>
        <v>0</v>
      </c>
      <c r="AJ34" s="37">
        <f t="shared" si="24"/>
        <v>0</v>
      </c>
      <c r="AK34" s="129">
        <f>SUM(AD34:AJ34)</f>
        <v>0</v>
      </c>
      <c r="AN34" s="39"/>
    </row>
    <row r="35" spans="1:40" s="38" customFormat="1" ht="13.8">
      <c r="A35" s="41"/>
      <c r="B35" s="29"/>
      <c r="C35" s="95"/>
      <c r="D35" s="30"/>
      <c r="E35" s="30"/>
      <c r="F35" s="30"/>
      <c r="G35" s="30"/>
      <c r="H35" s="125">
        <f t="shared" si="1"/>
        <v>0</v>
      </c>
      <c r="I35" s="31"/>
      <c r="J35" s="32"/>
      <c r="K35" s="89">
        <f>IF(ISERR(H35/J35)=TRUE,0,ROUND(H35/I35,6))</f>
        <v>0</v>
      </c>
      <c r="L35" s="121" t="str">
        <f t="shared" si="2"/>
        <v>0</v>
      </c>
      <c r="M35" s="98">
        <f>IF(ISBLANK(D35)= TRUE,0,IF(C35="DPP nebo DPČ do 2500Kč",ROUND(((D35+G35)/(I35))*J35,6),(IF(C35="100% úvazek pro projekt",($D35+$E35+F35+G35),ROUND(((F35+D35+E35+G35)*J35/I35),6)))))</f>
        <v>0</v>
      </c>
      <c r="N35" s="33">
        <f>K35</f>
        <v>0</v>
      </c>
      <c r="O35" s="102" t="str">
        <f t="shared" si="25"/>
        <v>0</v>
      </c>
      <c r="P35" s="93" t="str">
        <f xml:space="preserve"> IF(D35="","",IF(ISBLANK(N35)=TRUE,"doplň HODINOVOU SAZBU", IF(K35&gt;N35, (K35-N35)*J35,0)))</f>
        <v/>
      </c>
      <c r="Q35" s="87" t="str">
        <f>IF(K35&gt;N35,L35-O35,L35)</f>
        <v>0</v>
      </c>
      <c r="R35" s="88">
        <f>IF(K35&gt;N35,M35-P35,M35)</f>
        <v>0</v>
      </c>
      <c r="S35" s="161"/>
      <c r="T35" s="150"/>
      <c r="U35" s="34"/>
      <c r="V35" s="35"/>
      <c r="W35" s="35"/>
      <c r="X35" s="35"/>
      <c r="Y35" s="35"/>
      <c r="Z35" s="35"/>
      <c r="AA35" s="35"/>
      <c r="AB35" s="40">
        <f t="shared" si="4"/>
        <v>0</v>
      </c>
      <c r="AC35" s="134">
        <f>J35</f>
        <v>0</v>
      </c>
      <c r="AD35" s="131">
        <f t="shared" si="24"/>
        <v>0</v>
      </c>
      <c r="AE35" s="37">
        <f t="shared" si="24"/>
        <v>0</v>
      </c>
      <c r="AF35" s="37">
        <f t="shared" si="24"/>
        <v>0</v>
      </c>
      <c r="AG35" s="37">
        <f t="shared" si="24"/>
        <v>0</v>
      </c>
      <c r="AH35" s="37">
        <f t="shared" si="24"/>
        <v>0</v>
      </c>
      <c r="AI35" s="37">
        <f t="shared" si="24"/>
        <v>0</v>
      </c>
      <c r="AJ35" s="37">
        <f t="shared" si="24"/>
        <v>0</v>
      </c>
      <c r="AK35" s="129">
        <f>SUM(AD35:AJ35)</f>
        <v>0</v>
      </c>
      <c r="AN35" s="39"/>
    </row>
    <row r="36" spans="1:40" s="38" customFormat="1" ht="14.4" thickBot="1">
      <c r="A36" s="42"/>
      <c r="B36" s="54"/>
      <c r="C36" s="95"/>
      <c r="D36" s="30"/>
      <c r="E36" s="30"/>
      <c r="F36" s="30"/>
      <c r="G36" s="30"/>
      <c r="H36" s="125">
        <f t="shared" si="1"/>
        <v>0</v>
      </c>
      <c r="I36" s="31"/>
      <c r="J36" s="32"/>
      <c r="K36" s="89">
        <f>IF(ISERR(H36/J36)=TRUE,0,ROUND(H36/I36,6))</f>
        <v>0</v>
      </c>
      <c r="L36" s="167" t="str">
        <f t="shared" si="2"/>
        <v>0</v>
      </c>
      <c r="M36" s="98">
        <f>IF(ISBLANK(D36)= TRUE,0,IF(C36="DPP nebo DPČ do 2500Kč",ROUND(((D36+G36)/(I36))*J36,6),(IF(C36="100% úvazek pro projekt",($D36+$E36+F36+G36),ROUND(((F36+D36+E36+G36)*J36/I36),6)))))</f>
        <v>0</v>
      </c>
      <c r="N36" s="33">
        <f>K36</f>
        <v>0</v>
      </c>
      <c r="O36" s="102" t="str">
        <f t="shared" si="25"/>
        <v>0</v>
      </c>
      <c r="P36" s="93" t="str">
        <f xml:space="preserve"> IF(D36="","",IF(ISBLANK(N36)=TRUE,"doplň HODINOVOU SAZBU", IF(K36&gt;N36, (K36-N36)*J36,0)))</f>
        <v/>
      </c>
      <c r="Q36" s="87" t="str">
        <f>IF(K36&gt;N36,L36-O36,L36)</f>
        <v>0</v>
      </c>
      <c r="R36" s="88">
        <f>IF(K36&gt;N36,M36-P36,M36)</f>
        <v>0</v>
      </c>
      <c r="S36" s="161"/>
      <c r="T36" s="150"/>
      <c r="U36" s="34"/>
      <c r="V36" s="35"/>
      <c r="W36" s="35"/>
      <c r="X36" s="35"/>
      <c r="Y36" s="35"/>
      <c r="Z36" s="35"/>
      <c r="AA36" s="35"/>
      <c r="AB36" s="40">
        <f t="shared" si="4"/>
        <v>0</v>
      </c>
      <c r="AC36" s="136">
        <f>J36</f>
        <v>0</v>
      </c>
      <c r="AD36" s="131">
        <f t="shared" si="24"/>
        <v>0</v>
      </c>
      <c r="AE36" s="37">
        <f t="shared" si="24"/>
        <v>0</v>
      </c>
      <c r="AF36" s="37">
        <f t="shared" si="24"/>
        <v>0</v>
      </c>
      <c r="AG36" s="37">
        <f t="shared" si="24"/>
        <v>0</v>
      </c>
      <c r="AH36" s="37">
        <f t="shared" si="24"/>
        <v>0</v>
      </c>
      <c r="AI36" s="37">
        <f t="shared" si="24"/>
        <v>0</v>
      </c>
      <c r="AJ36" s="37">
        <f t="shared" si="24"/>
        <v>0</v>
      </c>
      <c r="AK36" s="129">
        <f>SUM(AD36:AJ36)</f>
        <v>0</v>
      </c>
      <c r="AN36" s="39"/>
    </row>
    <row r="37" spans="1:40" s="38" customFormat="1" ht="14.4" thickBot="1">
      <c r="A37" s="106" t="s">
        <v>38</v>
      </c>
      <c r="B37" s="43"/>
      <c r="C37" s="96" t="s">
        <v>39</v>
      </c>
      <c r="D37" s="44">
        <f t="shared" ref="D37:J37" si="26">SUM(D33:D36)</f>
        <v>0</v>
      </c>
      <c r="E37" s="44">
        <f t="shared" si="26"/>
        <v>0</v>
      </c>
      <c r="F37" s="44">
        <f t="shared" si="26"/>
        <v>0</v>
      </c>
      <c r="G37" s="44">
        <f t="shared" si="26"/>
        <v>0</v>
      </c>
      <c r="H37" s="126">
        <f t="shared" si="26"/>
        <v>0</v>
      </c>
      <c r="I37" s="44">
        <f t="shared" si="26"/>
        <v>0</v>
      </c>
      <c r="J37" s="44">
        <f t="shared" si="26"/>
        <v>0</v>
      </c>
      <c r="K37" s="100" t="s">
        <v>40</v>
      </c>
      <c r="L37" s="120">
        <f>SUM(L33:L36)</f>
        <v>0</v>
      </c>
      <c r="M37" s="99">
        <f>SUM(M33:M36)</f>
        <v>0</v>
      </c>
      <c r="N37" s="104" t="s">
        <v>40</v>
      </c>
      <c r="O37" s="103">
        <f>SUM(O33:O36)</f>
        <v>0</v>
      </c>
      <c r="P37" s="52">
        <f>SUM(P33:P36)</f>
        <v>0</v>
      </c>
      <c r="Q37" s="94">
        <f>SUM(Q33:Q36)</f>
        <v>0</v>
      </c>
      <c r="R37" s="91">
        <f>SUM(R33:R36)</f>
        <v>0</v>
      </c>
      <c r="S37" s="162"/>
      <c r="T37" s="154" t="s">
        <v>40</v>
      </c>
      <c r="U37" s="45">
        <f t="shared" ref="U37:AA37" si="27">SUM(U33:U36)</f>
        <v>0</v>
      </c>
      <c r="V37" s="46">
        <f t="shared" si="27"/>
        <v>0</v>
      </c>
      <c r="W37" s="46">
        <f t="shared" si="27"/>
        <v>0</v>
      </c>
      <c r="X37" s="46">
        <f t="shared" si="27"/>
        <v>0</v>
      </c>
      <c r="Y37" s="46">
        <f t="shared" si="27"/>
        <v>0</v>
      </c>
      <c r="Z37" s="46">
        <f t="shared" si="27"/>
        <v>0</v>
      </c>
      <c r="AA37" s="46">
        <f t="shared" si="27"/>
        <v>0</v>
      </c>
      <c r="AB37" s="47">
        <f t="shared" si="4"/>
        <v>0</v>
      </c>
      <c r="AC37" s="137"/>
      <c r="AD37" s="132">
        <f t="shared" ref="AD37:AK37" si="28">SUM(AD33:AD36)</f>
        <v>0</v>
      </c>
      <c r="AE37" s="48">
        <f t="shared" si="28"/>
        <v>0</v>
      </c>
      <c r="AF37" s="48">
        <f t="shared" si="28"/>
        <v>0</v>
      </c>
      <c r="AG37" s="48">
        <f t="shared" si="28"/>
        <v>0</v>
      </c>
      <c r="AH37" s="48">
        <f t="shared" si="28"/>
        <v>0</v>
      </c>
      <c r="AI37" s="48">
        <f t="shared" si="28"/>
        <v>0</v>
      </c>
      <c r="AJ37" s="48">
        <f t="shared" si="28"/>
        <v>0</v>
      </c>
      <c r="AK37" s="130">
        <f t="shared" si="28"/>
        <v>0</v>
      </c>
      <c r="AN37" s="39"/>
    </row>
    <row r="38" spans="1:40" s="38" customFormat="1" ht="13.8">
      <c r="A38" s="41"/>
      <c r="B38" s="29"/>
      <c r="C38" s="95"/>
      <c r="D38" s="30"/>
      <c r="E38" s="30"/>
      <c r="F38" s="30"/>
      <c r="G38" s="30"/>
      <c r="H38" s="125">
        <f t="shared" si="1"/>
        <v>0</v>
      </c>
      <c r="I38" s="31"/>
      <c r="J38" s="32"/>
      <c r="K38" s="89">
        <f>IF(ISERR(H38/J38)=TRUE,0,ROUND(H38/I38,6))</f>
        <v>0</v>
      </c>
      <c r="L38" s="121" t="str">
        <f t="shared" si="2"/>
        <v>0</v>
      </c>
      <c r="M38" s="98">
        <f>IF(ISBLANK(D38)= TRUE,0,IF(C38="DPP nebo DPČ do 2500Kč",ROUND(((D38+G38)/(I38))*J38,6),(IF(C38="100% úvazek pro projekt",($D38+$E38+F38+G38),ROUND(((F38+D38+E38+G38)*J38/I38),6)))))</f>
        <v>0</v>
      </c>
      <c r="N38" s="33">
        <f>K38</f>
        <v>0</v>
      </c>
      <c r="O38" s="102" t="str">
        <f>IF(C38="","0",IF(C38="DPP do 10.000 Kč","0",IF(C38="DPČ do 2.500 Kč","0",(0.338*P38))))</f>
        <v>0</v>
      </c>
      <c r="P38" s="93" t="str">
        <f xml:space="preserve"> IF(D38="","",IF(ISBLANK(N38)=TRUE,"doplň HODINOVOU SAZBU", IF(K38&gt;N38, (K38-N38)*J38,0)))</f>
        <v/>
      </c>
      <c r="Q38" s="87" t="str">
        <f>IF(K38&gt;N38,L38-O38,L38)</f>
        <v>0</v>
      </c>
      <c r="R38" s="88">
        <f>IF(K38&gt;N38,M38-P38,M38)</f>
        <v>0</v>
      </c>
      <c r="S38" s="161"/>
      <c r="T38" s="150"/>
      <c r="U38" s="34"/>
      <c r="V38" s="35"/>
      <c r="W38" s="35"/>
      <c r="X38" s="35"/>
      <c r="Y38" s="35"/>
      <c r="Z38" s="35"/>
      <c r="AA38" s="35"/>
      <c r="AB38" s="40">
        <f t="shared" si="4"/>
        <v>0</v>
      </c>
      <c r="AC38" s="133">
        <f>J38</f>
        <v>0</v>
      </c>
      <c r="AD38" s="131">
        <f t="shared" ref="AD38:AJ41" si="29">IF(ISERR(($Q38+$R38)*U38/$AB38/$T38)=TRUE,0,(ROUND(($Q38+$R38)*U38/$AB38/$T38,6)))</f>
        <v>0</v>
      </c>
      <c r="AE38" s="37">
        <f t="shared" si="29"/>
        <v>0</v>
      </c>
      <c r="AF38" s="37">
        <f t="shared" si="29"/>
        <v>0</v>
      </c>
      <c r="AG38" s="37">
        <f t="shared" si="29"/>
        <v>0</v>
      </c>
      <c r="AH38" s="37">
        <f t="shared" si="29"/>
        <v>0</v>
      </c>
      <c r="AI38" s="37">
        <f t="shared" si="29"/>
        <v>0</v>
      </c>
      <c r="AJ38" s="37">
        <f t="shared" si="29"/>
        <v>0</v>
      </c>
      <c r="AK38" s="129">
        <f>SUM(AD38:AJ38)</f>
        <v>0</v>
      </c>
      <c r="AN38" s="39"/>
    </row>
    <row r="39" spans="1:40" s="38" customFormat="1" ht="13.8">
      <c r="A39" s="41"/>
      <c r="B39" s="29"/>
      <c r="C39" s="95"/>
      <c r="D39" s="30"/>
      <c r="E39" s="30"/>
      <c r="F39" s="30"/>
      <c r="G39" s="30"/>
      <c r="H39" s="125">
        <f t="shared" si="1"/>
        <v>0</v>
      </c>
      <c r="I39" s="31"/>
      <c r="J39" s="32"/>
      <c r="K39" s="89">
        <f>IF(ISERR(H39/J39)=TRUE,0,ROUND(H39/I39,6))</f>
        <v>0</v>
      </c>
      <c r="L39" s="121" t="str">
        <f t="shared" si="2"/>
        <v>0</v>
      </c>
      <c r="M39" s="98">
        <f>IF(ISBLANK(D39)= TRUE,0,IF(C39="DPP nebo DPČ do 2500Kč",ROUND(((D39+G39)/(I39))*J39,6),(IF(C39="100% úvazek pro projekt",($D39+$E39+F39+G39),ROUND(((F39+D39+E39+G39)*J39/I39),6)))))</f>
        <v>0</v>
      </c>
      <c r="N39" s="33">
        <f>K39</f>
        <v>0</v>
      </c>
      <c r="O39" s="102" t="str">
        <f t="shared" ref="O39:O41" si="30">IF(C39="","0",IF(C39="DPP do 10.000 Kč","0",IF(C39="DPČ do 2.500 Kč","0",(0.338*P39))))</f>
        <v>0</v>
      </c>
      <c r="P39" s="93" t="str">
        <f xml:space="preserve"> IF(D39="","",IF(ISBLANK(N39)=TRUE,"doplň HODINOVOU SAZBU", IF(K39&gt;N39, (K39-N39)*J39,0)))</f>
        <v/>
      </c>
      <c r="Q39" s="87" t="str">
        <f>IF(K39&gt;N39,L39-O39,L39)</f>
        <v>0</v>
      </c>
      <c r="R39" s="88">
        <f>IF(K39&gt;N39,M39-P39,M39)</f>
        <v>0</v>
      </c>
      <c r="S39" s="161"/>
      <c r="T39" s="150"/>
      <c r="U39" s="34"/>
      <c r="V39" s="35"/>
      <c r="W39" s="35"/>
      <c r="X39" s="35"/>
      <c r="Y39" s="35"/>
      <c r="Z39" s="35"/>
      <c r="AA39" s="35"/>
      <c r="AB39" s="40">
        <f t="shared" si="4"/>
        <v>0</v>
      </c>
      <c r="AC39" s="134">
        <f>J39</f>
        <v>0</v>
      </c>
      <c r="AD39" s="131">
        <f t="shared" si="29"/>
        <v>0</v>
      </c>
      <c r="AE39" s="37">
        <f t="shared" si="29"/>
        <v>0</v>
      </c>
      <c r="AF39" s="37">
        <f t="shared" si="29"/>
        <v>0</v>
      </c>
      <c r="AG39" s="37">
        <f t="shared" si="29"/>
        <v>0</v>
      </c>
      <c r="AH39" s="37">
        <f t="shared" si="29"/>
        <v>0</v>
      </c>
      <c r="AI39" s="37">
        <f t="shared" si="29"/>
        <v>0</v>
      </c>
      <c r="AJ39" s="37">
        <f t="shared" si="29"/>
        <v>0</v>
      </c>
      <c r="AK39" s="129">
        <f>SUM(AD39:AJ39)</f>
        <v>0</v>
      </c>
      <c r="AN39" s="39"/>
    </row>
    <row r="40" spans="1:40" s="38" customFormat="1" ht="13.8">
      <c r="A40" s="41"/>
      <c r="B40" s="29"/>
      <c r="C40" s="95"/>
      <c r="D40" s="30"/>
      <c r="E40" s="30"/>
      <c r="F40" s="30"/>
      <c r="G40" s="30"/>
      <c r="H40" s="125">
        <f t="shared" si="1"/>
        <v>0</v>
      </c>
      <c r="I40" s="31"/>
      <c r="J40" s="32"/>
      <c r="K40" s="89">
        <f>IF(ISERR(H40/J40)=TRUE,0,ROUND(H40/I40,6))</f>
        <v>0</v>
      </c>
      <c r="L40" s="121" t="str">
        <f t="shared" si="2"/>
        <v>0</v>
      </c>
      <c r="M40" s="98">
        <f>IF(ISBLANK(D40)= TRUE,0,IF(C40="DPP nebo DPČ do 2500Kč",ROUND(((D40+G40)/(I40))*J40,6),(IF(C40="100% úvazek pro projekt",($D40+$E40+F40+G40),ROUND(((F40+D40+E40+G40)*J40/I40),6)))))</f>
        <v>0</v>
      </c>
      <c r="N40" s="33">
        <f>K40</f>
        <v>0</v>
      </c>
      <c r="O40" s="102" t="str">
        <f t="shared" si="30"/>
        <v>0</v>
      </c>
      <c r="P40" s="93" t="str">
        <f xml:space="preserve"> IF(D40="","",IF(ISBLANK(N40)=TRUE,"doplň HODINOVOU SAZBU", IF(K40&gt;N40, (K40-N40)*J40,0)))</f>
        <v/>
      </c>
      <c r="Q40" s="87" t="str">
        <f>IF(K40&gt;N40,L40-O40,L40)</f>
        <v>0</v>
      </c>
      <c r="R40" s="88">
        <f>IF(K40&gt;N40,M40-P40,M40)</f>
        <v>0</v>
      </c>
      <c r="S40" s="161"/>
      <c r="T40" s="150"/>
      <c r="U40" s="34"/>
      <c r="V40" s="35"/>
      <c r="W40" s="35"/>
      <c r="X40" s="35"/>
      <c r="Y40" s="35"/>
      <c r="Z40" s="35"/>
      <c r="AA40" s="35"/>
      <c r="AB40" s="40">
        <f t="shared" si="4"/>
        <v>0</v>
      </c>
      <c r="AC40" s="134">
        <f>J40</f>
        <v>0</v>
      </c>
      <c r="AD40" s="131">
        <f t="shared" si="29"/>
        <v>0</v>
      </c>
      <c r="AE40" s="37">
        <f t="shared" si="29"/>
        <v>0</v>
      </c>
      <c r="AF40" s="37">
        <f t="shared" si="29"/>
        <v>0</v>
      </c>
      <c r="AG40" s="37">
        <f t="shared" si="29"/>
        <v>0</v>
      </c>
      <c r="AH40" s="37">
        <f t="shared" si="29"/>
        <v>0</v>
      </c>
      <c r="AI40" s="37">
        <f t="shared" si="29"/>
        <v>0</v>
      </c>
      <c r="AJ40" s="37">
        <f t="shared" si="29"/>
        <v>0</v>
      </c>
      <c r="AK40" s="129">
        <f>SUM(AD40:AJ40)</f>
        <v>0</v>
      </c>
      <c r="AN40" s="39"/>
    </row>
    <row r="41" spans="1:40" s="38" customFormat="1" ht="14.4" thickBot="1">
      <c r="A41" s="42"/>
      <c r="B41" s="54"/>
      <c r="C41" s="95"/>
      <c r="D41" s="30"/>
      <c r="E41" s="30"/>
      <c r="F41" s="30"/>
      <c r="G41" s="30"/>
      <c r="H41" s="125">
        <f t="shared" si="1"/>
        <v>0</v>
      </c>
      <c r="I41" s="31"/>
      <c r="J41" s="32"/>
      <c r="K41" s="89">
        <f>IF(ISERR(H41/J41)=TRUE,0,ROUND(H41/I41,6))</f>
        <v>0</v>
      </c>
      <c r="L41" s="167" t="str">
        <f t="shared" si="2"/>
        <v>0</v>
      </c>
      <c r="M41" s="98">
        <f>IF(ISBLANK(D41)= TRUE,0,IF(C41="DPP nebo DPČ do 2500Kč",ROUND(((D41+G41)/(I41))*J41,6),(IF(C41="100% úvazek pro projekt",($D41+$E41+F41+G41),ROUND(((F41+D41+E41+G41)*J41/I41),6)))))</f>
        <v>0</v>
      </c>
      <c r="N41" s="33">
        <f>K41</f>
        <v>0</v>
      </c>
      <c r="O41" s="102" t="str">
        <f t="shared" si="30"/>
        <v>0</v>
      </c>
      <c r="P41" s="93" t="str">
        <f xml:space="preserve"> IF(D41="","",IF(ISBLANK(N41)=TRUE,"doplň HODINOVOU SAZBU", IF(K41&gt;N41, (K41-N41)*J41,0)))</f>
        <v/>
      </c>
      <c r="Q41" s="87" t="str">
        <f>IF(K41&gt;N41,L41-O41,L41)</f>
        <v>0</v>
      </c>
      <c r="R41" s="88">
        <f>IF(K41&gt;N41,M41-P41,M41)</f>
        <v>0</v>
      </c>
      <c r="S41" s="161"/>
      <c r="T41" s="150"/>
      <c r="U41" s="34"/>
      <c r="V41" s="35"/>
      <c r="W41" s="35"/>
      <c r="X41" s="35"/>
      <c r="Y41" s="35"/>
      <c r="Z41" s="35"/>
      <c r="AA41" s="35"/>
      <c r="AB41" s="40">
        <f t="shared" si="4"/>
        <v>0</v>
      </c>
      <c r="AC41" s="136">
        <f>J41</f>
        <v>0</v>
      </c>
      <c r="AD41" s="131">
        <f t="shared" si="29"/>
        <v>0</v>
      </c>
      <c r="AE41" s="37">
        <f t="shared" si="29"/>
        <v>0</v>
      </c>
      <c r="AF41" s="37">
        <f t="shared" si="29"/>
        <v>0</v>
      </c>
      <c r="AG41" s="37">
        <f t="shared" si="29"/>
        <v>0</v>
      </c>
      <c r="AH41" s="37">
        <f t="shared" si="29"/>
        <v>0</v>
      </c>
      <c r="AI41" s="37">
        <f t="shared" si="29"/>
        <v>0</v>
      </c>
      <c r="AJ41" s="37">
        <f t="shared" si="29"/>
        <v>0</v>
      </c>
      <c r="AK41" s="129">
        <f>SUM(AD41:AJ41)</f>
        <v>0</v>
      </c>
      <c r="AN41" s="39"/>
    </row>
    <row r="42" spans="1:40" s="38" customFormat="1" ht="14.4" thickBot="1">
      <c r="A42" s="106" t="s">
        <v>38</v>
      </c>
      <c r="B42" s="43"/>
      <c r="C42" s="96" t="s">
        <v>39</v>
      </c>
      <c r="D42" s="44">
        <f t="shared" ref="D42:J42" si="31">SUM(D38:D41)</f>
        <v>0</v>
      </c>
      <c r="E42" s="44">
        <f t="shared" si="31"/>
        <v>0</v>
      </c>
      <c r="F42" s="44">
        <f t="shared" si="31"/>
        <v>0</v>
      </c>
      <c r="G42" s="44">
        <f t="shared" si="31"/>
        <v>0</v>
      </c>
      <c r="H42" s="126">
        <f t="shared" si="31"/>
        <v>0</v>
      </c>
      <c r="I42" s="44">
        <f t="shared" si="31"/>
        <v>0</v>
      </c>
      <c r="J42" s="44">
        <f t="shared" si="31"/>
        <v>0</v>
      </c>
      <c r="K42" s="100" t="s">
        <v>40</v>
      </c>
      <c r="L42" s="120">
        <f>SUM(L38:L41)</f>
        <v>0</v>
      </c>
      <c r="M42" s="99">
        <f>SUM(M38:M41)</f>
        <v>0</v>
      </c>
      <c r="N42" s="104" t="s">
        <v>40</v>
      </c>
      <c r="O42" s="103">
        <f>SUM(O38:O41)</f>
        <v>0</v>
      </c>
      <c r="P42" s="52">
        <f>SUM(P38:P41)</f>
        <v>0</v>
      </c>
      <c r="Q42" s="94">
        <f>SUM(Q38:Q41)</f>
        <v>0</v>
      </c>
      <c r="R42" s="91">
        <f>SUM(R38:R41)</f>
        <v>0</v>
      </c>
      <c r="S42" s="162"/>
      <c r="T42" s="154" t="s">
        <v>40</v>
      </c>
      <c r="U42" s="45">
        <f t="shared" ref="U42:AA42" si="32">SUM(U38:U41)</f>
        <v>0</v>
      </c>
      <c r="V42" s="46">
        <f t="shared" si="32"/>
        <v>0</v>
      </c>
      <c r="W42" s="46">
        <f t="shared" si="32"/>
        <v>0</v>
      </c>
      <c r="X42" s="46">
        <f t="shared" si="32"/>
        <v>0</v>
      </c>
      <c r="Y42" s="46">
        <f t="shared" si="32"/>
        <v>0</v>
      </c>
      <c r="Z42" s="46">
        <f t="shared" si="32"/>
        <v>0</v>
      </c>
      <c r="AA42" s="46">
        <f t="shared" si="32"/>
        <v>0</v>
      </c>
      <c r="AB42" s="47">
        <f t="shared" si="4"/>
        <v>0</v>
      </c>
      <c r="AC42" s="137"/>
      <c r="AD42" s="132">
        <f t="shared" ref="AD42:AK42" si="33">SUM(AD38:AD41)</f>
        <v>0</v>
      </c>
      <c r="AE42" s="48">
        <f t="shared" si="33"/>
        <v>0</v>
      </c>
      <c r="AF42" s="48">
        <f t="shared" si="33"/>
        <v>0</v>
      </c>
      <c r="AG42" s="48">
        <f t="shared" si="33"/>
        <v>0</v>
      </c>
      <c r="AH42" s="48">
        <f t="shared" si="33"/>
        <v>0</v>
      </c>
      <c r="AI42" s="48">
        <f t="shared" si="33"/>
        <v>0</v>
      </c>
      <c r="AJ42" s="48">
        <f t="shared" si="33"/>
        <v>0</v>
      </c>
      <c r="AK42" s="130">
        <f t="shared" si="33"/>
        <v>0</v>
      </c>
      <c r="AN42" s="39"/>
    </row>
    <row r="43" spans="1:40" s="38" customFormat="1" ht="13.8">
      <c r="A43" s="41"/>
      <c r="B43" s="29"/>
      <c r="C43" s="95"/>
      <c r="D43" s="30"/>
      <c r="E43" s="30"/>
      <c r="F43" s="30"/>
      <c r="G43" s="30"/>
      <c r="H43" s="125">
        <f t="shared" si="1"/>
        <v>0</v>
      </c>
      <c r="I43" s="31"/>
      <c r="J43" s="32"/>
      <c r="K43" s="89">
        <f>IF(ISERR(H43/J43)=TRUE,0,ROUND(H43/I43,6))</f>
        <v>0</v>
      </c>
      <c r="L43" s="168" t="str">
        <f t="shared" si="2"/>
        <v>0</v>
      </c>
      <c r="M43" s="98">
        <f>IF(ISBLANK(D43)= TRUE,0,IF(C43="DPP nebo DPČ do 2500Kč",ROUND(((D43+G43)/(I43))*J43,6),(IF(C43="100% úvazek pro projekt",($D43+$E43+F43+G43),ROUND(((F43+D43+E43+G43)*J43/I43),6)))))</f>
        <v>0</v>
      </c>
      <c r="N43" s="33">
        <f>K43</f>
        <v>0</v>
      </c>
      <c r="O43" s="102" t="str">
        <f>IF(C43="","0",IF(C43="DPP do 10.000 Kč","0",IF(C43="DPČ do 2.500 Kč","0",(0.338*P43))))</f>
        <v>0</v>
      </c>
      <c r="P43" s="93" t="str">
        <f xml:space="preserve"> IF(D43="","",IF(ISBLANK(N43)=TRUE,"doplň HODINOVOU SAZBU", IF(K43&gt;N43, (K43-N43)*J43,0)))</f>
        <v/>
      </c>
      <c r="Q43" s="87" t="str">
        <f>IF(K43&gt;N43,L43-O43,L43)</f>
        <v>0</v>
      </c>
      <c r="R43" s="88">
        <f>IF(K43&gt;N43,M43-P43,M43)</f>
        <v>0</v>
      </c>
      <c r="S43" s="161"/>
      <c r="T43" s="150"/>
      <c r="U43" s="34"/>
      <c r="V43" s="35"/>
      <c r="W43" s="35"/>
      <c r="X43" s="35"/>
      <c r="Y43" s="35"/>
      <c r="Z43" s="35"/>
      <c r="AA43" s="35"/>
      <c r="AB43" s="40">
        <f t="shared" si="4"/>
        <v>0</v>
      </c>
      <c r="AC43" s="133">
        <f>J43</f>
        <v>0</v>
      </c>
      <c r="AD43" s="131">
        <f t="shared" ref="AD43:AJ46" si="34">IF(ISERR(($Q43+$R43)*U43/$AB43/$T43)=TRUE,0,(ROUND(($Q43+$R43)*U43/$AB43/$T43,6)))</f>
        <v>0</v>
      </c>
      <c r="AE43" s="37">
        <f t="shared" si="34"/>
        <v>0</v>
      </c>
      <c r="AF43" s="37">
        <f t="shared" si="34"/>
        <v>0</v>
      </c>
      <c r="AG43" s="37">
        <f t="shared" si="34"/>
        <v>0</v>
      </c>
      <c r="AH43" s="37">
        <f t="shared" si="34"/>
        <v>0</v>
      </c>
      <c r="AI43" s="37">
        <f t="shared" si="34"/>
        <v>0</v>
      </c>
      <c r="AJ43" s="37">
        <f t="shared" si="34"/>
        <v>0</v>
      </c>
      <c r="AK43" s="129">
        <f>SUM(AD43:AJ43)</f>
        <v>0</v>
      </c>
      <c r="AN43" s="39"/>
    </row>
    <row r="44" spans="1:40" s="38" customFormat="1" ht="13.8">
      <c r="A44" s="41"/>
      <c r="B44" s="29"/>
      <c r="C44" s="95"/>
      <c r="D44" s="30"/>
      <c r="E44" s="30"/>
      <c r="F44" s="30"/>
      <c r="G44" s="30"/>
      <c r="H44" s="125">
        <f t="shared" si="1"/>
        <v>0</v>
      </c>
      <c r="I44" s="31"/>
      <c r="J44" s="32"/>
      <c r="K44" s="89">
        <f>IF(ISERR(H44/J44)=TRUE,0,ROUND(H44/I44,6))</f>
        <v>0</v>
      </c>
      <c r="L44" s="121" t="str">
        <f t="shared" si="2"/>
        <v>0</v>
      </c>
      <c r="M44" s="98">
        <f>IF(ISBLANK(D44)= TRUE,0,IF(C44="DPP nebo DPČ do 2500Kč",ROUND(((D44+G44)/(I44))*J44,6),(IF(C44="100% úvazek pro projekt",($D44+$E44+F44+G44),ROUND(((F44+D44+E44+G44)*J44/I44),6)))))</f>
        <v>0</v>
      </c>
      <c r="N44" s="33">
        <f>K44</f>
        <v>0</v>
      </c>
      <c r="O44" s="102" t="str">
        <f t="shared" ref="O44:O46" si="35">IF(C44="","0",IF(C44="DPP do 10.000 Kč","0",IF(C44="DPČ do 2.500 Kč","0",(0.338*P44))))</f>
        <v>0</v>
      </c>
      <c r="P44" s="93" t="str">
        <f xml:space="preserve"> IF(D44="","",IF(ISBLANK(N44)=TRUE,"doplň HODINOVOU SAZBU", IF(K44&gt;N44, (K44-N44)*J44,0)))</f>
        <v/>
      </c>
      <c r="Q44" s="87" t="str">
        <f>IF(K44&gt;N44,L44-O44,L44)</f>
        <v>0</v>
      </c>
      <c r="R44" s="88">
        <f>IF(K44&gt;N44,M44-P44,M44)</f>
        <v>0</v>
      </c>
      <c r="S44" s="161"/>
      <c r="T44" s="150"/>
      <c r="U44" s="34"/>
      <c r="V44" s="35"/>
      <c r="W44" s="35"/>
      <c r="X44" s="35"/>
      <c r="Y44" s="35"/>
      <c r="Z44" s="35"/>
      <c r="AA44" s="35"/>
      <c r="AB44" s="40">
        <f t="shared" si="4"/>
        <v>0</v>
      </c>
      <c r="AC44" s="134">
        <f>J44</f>
        <v>0</v>
      </c>
      <c r="AD44" s="131">
        <f t="shared" si="34"/>
        <v>0</v>
      </c>
      <c r="AE44" s="37">
        <f t="shared" si="34"/>
        <v>0</v>
      </c>
      <c r="AF44" s="37">
        <f t="shared" si="34"/>
        <v>0</v>
      </c>
      <c r="AG44" s="37">
        <f t="shared" si="34"/>
        <v>0</v>
      </c>
      <c r="AH44" s="37">
        <f t="shared" si="34"/>
        <v>0</v>
      </c>
      <c r="AI44" s="37">
        <f t="shared" si="34"/>
        <v>0</v>
      </c>
      <c r="AJ44" s="37">
        <f t="shared" si="34"/>
        <v>0</v>
      </c>
      <c r="AK44" s="129">
        <f>SUM(AD44:AJ44)</f>
        <v>0</v>
      </c>
      <c r="AN44" s="39"/>
    </row>
    <row r="45" spans="1:40" s="38" customFormat="1" ht="13.8">
      <c r="A45" s="41"/>
      <c r="B45" s="29"/>
      <c r="C45" s="95"/>
      <c r="D45" s="30"/>
      <c r="E45" s="30"/>
      <c r="F45" s="30"/>
      <c r="G45" s="30"/>
      <c r="H45" s="125">
        <f t="shared" si="1"/>
        <v>0</v>
      </c>
      <c r="I45" s="31"/>
      <c r="J45" s="32"/>
      <c r="K45" s="89">
        <f>IF(ISERR(H45/J45)=TRUE,0,ROUND(H45/I45,6))</f>
        <v>0</v>
      </c>
      <c r="L45" s="121" t="str">
        <f t="shared" si="2"/>
        <v>0</v>
      </c>
      <c r="M45" s="98">
        <f>IF(ISBLANK(D45)= TRUE,0,IF(C45="DPP nebo DPČ do 2500Kč",ROUND(((D45+G45)/(I45))*J45,6),(IF(C45="100% úvazek pro projekt",($D45+$E45+F45+G45),ROUND(((F45+D45+E45+G45)*J45/I45),6)))))</f>
        <v>0</v>
      </c>
      <c r="N45" s="33">
        <f>K45</f>
        <v>0</v>
      </c>
      <c r="O45" s="102" t="str">
        <f t="shared" si="35"/>
        <v>0</v>
      </c>
      <c r="P45" s="93" t="str">
        <f xml:space="preserve"> IF(D45="","",IF(ISBLANK(N45)=TRUE,"doplň HODINOVOU SAZBU", IF(K45&gt;N45, (K45-N45)*J45,0)))</f>
        <v/>
      </c>
      <c r="Q45" s="87" t="str">
        <f>IF(K45&gt;N45,L45-O45,L45)</f>
        <v>0</v>
      </c>
      <c r="R45" s="88">
        <f>IF(K45&gt;N45,M45-P45,M45)</f>
        <v>0</v>
      </c>
      <c r="S45" s="161"/>
      <c r="T45" s="150"/>
      <c r="U45" s="34"/>
      <c r="V45" s="51"/>
      <c r="W45" s="35"/>
      <c r="X45" s="35"/>
      <c r="Y45" s="35"/>
      <c r="Z45" s="35"/>
      <c r="AA45" s="35"/>
      <c r="AB45" s="40">
        <f t="shared" si="4"/>
        <v>0</v>
      </c>
      <c r="AC45" s="134">
        <f>J45</f>
        <v>0</v>
      </c>
      <c r="AD45" s="131">
        <f t="shared" si="34"/>
        <v>0</v>
      </c>
      <c r="AE45" s="37">
        <f t="shared" si="34"/>
        <v>0</v>
      </c>
      <c r="AF45" s="37">
        <f t="shared" si="34"/>
        <v>0</v>
      </c>
      <c r="AG45" s="37">
        <f t="shared" si="34"/>
        <v>0</v>
      </c>
      <c r="AH45" s="37">
        <f t="shared" si="34"/>
        <v>0</v>
      </c>
      <c r="AI45" s="37">
        <f t="shared" si="34"/>
        <v>0</v>
      </c>
      <c r="AJ45" s="37">
        <f t="shared" si="34"/>
        <v>0</v>
      </c>
      <c r="AK45" s="129">
        <f>SUM(AD45:AJ45)</f>
        <v>0</v>
      </c>
      <c r="AN45" s="39"/>
    </row>
    <row r="46" spans="1:40" s="38" customFormat="1" ht="14.4" thickBot="1">
      <c r="A46" s="42"/>
      <c r="B46" s="54"/>
      <c r="C46" s="95"/>
      <c r="D46" s="30"/>
      <c r="E46" s="30"/>
      <c r="F46" s="30"/>
      <c r="G46" s="30"/>
      <c r="H46" s="125">
        <f t="shared" si="1"/>
        <v>0</v>
      </c>
      <c r="I46" s="31"/>
      <c r="J46" s="32"/>
      <c r="K46" s="89">
        <f>IF(ISERR(H46/J46)=TRUE,0,ROUND(H46/I46,6))</f>
        <v>0</v>
      </c>
      <c r="L46" s="121" t="str">
        <f t="shared" si="2"/>
        <v>0</v>
      </c>
      <c r="M46" s="98">
        <f>IF(ISBLANK(D46)= TRUE,0,IF(C46="DPP nebo DPČ do 2500Kč",ROUND(((D46+G46)/(I46))*J46,6),(IF(C46="100% úvazek pro projekt",($D46+$E46+F46+G46),ROUND(((F46+D46+E46+G46)*J46/I46),6)))))</f>
        <v>0</v>
      </c>
      <c r="N46" s="33">
        <f>K46</f>
        <v>0</v>
      </c>
      <c r="O46" s="102" t="str">
        <f t="shared" si="35"/>
        <v>0</v>
      </c>
      <c r="P46" s="93" t="str">
        <f xml:space="preserve"> IF(D46="","",IF(ISBLANK(N46)=TRUE,"doplň HODINOVOU SAZBU", IF(K46&gt;N46, (K46-N46)*J46,0)))</f>
        <v/>
      </c>
      <c r="Q46" s="87" t="str">
        <f>IF(K46&gt;N46,L46-O46,L46)</f>
        <v>0</v>
      </c>
      <c r="R46" s="88">
        <f>IF(K46&gt;N46,M46-P46,M46)</f>
        <v>0</v>
      </c>
      <c r="S46" s="161"/>
      <c r="T46" s="150"/>
      <c r="U46" s="34"/>
      <c r="V46" s="35"/>
      <c r="W46" s="35"/>
      <c r="X46" s="35"/>
      <c r="Y46" s="35"/>
      <c r="Z46" s="35"/>
      <c r="AA46" s="35"/>
      <c r="AB46" s="55">
        <f t="shared" si="4"/>
        <v>0</v>
      </c>
      <c r="AC46" s="135">
        <f>J46</f>
        <v>0</v>
      </c>
      <c r="AD46" s="131">
        <f t="shared" si="34"/>
        <v>0</v>
      </c>
      <c r="AE46" s="37">
        <f t="shared" si="34"/>
        <v>0</v>
      </c>
      <c r="AF46" s="37">
        <f t="shared" si="34"/>
        <v>0</v>
      </c>
      <c r="AG46" s="37">
        <f t="shared" si="34"/>
        <v>0</v>
      </c>
      <c r="AH46" s="37">
        <f t="shared" si="34"/>
        <v>0</v>
      </c>
      <c r="AI46" s="37">
        <f t="shared" si="34"/>
        <v>0</v>
      </c>
      <c r="AJ46" s="37">
        <f t="shared" si="34"/>
        <v>0</v>
      </c>
      <c r="AK46" s="129">
        <f>SUM(AD46:AJ46)</f>
        <v>0</v>
      </c>
      <c r="AN46" s="39"/>
    </row>
    <row r="47" spans="1:40" s="38" customFormat="1" ht="14.4" thickBot="1">
      <c r="A47" s="106" t="s">
        <v>38</v>
      </c>
      <c r="B47" s="43"/>
      <c r="C47" s="96" t="s">
        <v>39</v>
      </c>
      <c r="D47" s="44">
        <f t="shared" ref="D47:J47" si="36">SUM(D43:D46)</f>
        <v>0</v>
      </c>
      <c r="E47" s="44">
        <f t="shared" si="36"/>
        <v>0</v>
      </c>
      <c r="F47" s="44">
        <f t="shared" si="36"/>
        <v>0</v>
      </c>
      <c r="G47" s="44">
        <f t="shared" si="36"/>
        <v>0</v>
      </c>
      <c r="H47" s="44">
        <f t="shared" si="36"/>
        <v>0</v>
      </c>
      <c r="I47" s="44">
        <f t="shared" si="36"/>
        <v>0</v>
      </c>
      <c r="J47" s="44">
        <f t="shared" si="36"/>
        <v>0</v>
      </c>
      <c r="K47" s="100" t="s">
        <v>40</v>
      </c>
      <c r="L47" s="120">
        <f>SUM(L43:L46)</f>
        <v>0</v>
      </c>
      <c r="M47" s="99">
        <f>SUM(M43:M46)</f>
        <v>0</v>
      </c>
      <c r="N47" s="104" t="s">
        <v>40</v>
      </c>
      <c r="O47" s="103">
        <f>SUM(O43:O46)</f>
        <v>0</v>
      </c>
      <c r="P47" s="52">
        <f>SUM(P43:P46)</f>
        <v>0</v>
      </c>
      <c r="Q47" s="94">
        <f>SUM(Q43:Q46)</f>
        <v>0</v>
      </c>
      <c r="R47" s="91">
        <f>SUM(R43:R46)</f>
        <v>0</v>
      </c>
      <c r="S47" s="162"/>
      <c r="T47" s="154" t="s">
        <v>40</v>
      </c>
      <c r="U47" s="45">
        <f t="shared" ref="U47:AA47" si="37">SUM(U43:U46)</f>
        <v>0</v>
      </c>
      <c r="V47" s="46">
        <f t="shared" si="37"/>
        <v>0</v>
      </c>
      <c r="W47" s="46">
        <f t="shared" si="37"/>
        <v>0</v>
      </c>
      <c r="X47" s="46">
        <f t="shared" si="37"/>
        <v>0</v>
      </c>
      <c r="Y47" s="46">
        <f t="shared" si="37"/>
        <v>0</v>
      </c>
      <c r="Z47" s="46">
        <f t="shared" si="37"/>
        <v>0</v>
      </c>
      <c r="AA47" s="46">
        <f t="shared" si="37"/>
        <v>0</v>
      </c>
      <c r="AB47" s="56">
        <f t="shared" si="4"/>
        <v>0</v>
      </c>
      <c r="AC47" s="57"/>
      <c r="AD47" s="48">
        <f t="shared" ref="AD47:AK47" si="38">SUM(AD43:AD46)</f>
        <v>0</v>
      </c>
      <c r="AE47" s="48">
        <f t="shared" si="38"/>
        <v>0</v>
      </c>
      <c r="AF47" s="48">
        <f t="shared" si="38"/>
        <v>0</v>
      </c>
      <c r="AG47" s="48">
        <f t="shared" si="38"/>
        <v>0</v>
      </c>
      <c r="AH47" s="48">
        <f t="shared" si="38"/>
        <v>0</v>
      </c>
      <c r="AI47" s="48">
        <f t="shared" si="38"/>
        <v>0</v>
      </c>
      <c r="AJ47" s="48">
        <f t="shared" si="38"/>
        <v>0</v>
      </c>
      <c r="AK47" s="130">
        <f t="shared" si="38"/>
        <v>0</v>
      </c>
      <c r="AN47" s="39"/>
    </row>
    <row r="48" spans="1:40" s="116" customFormat="1" ht="17.25" customHeight="1" thickBot="1">
      <c r="A48" s="118" t="s">
        <v>36</v>
      </c>
      <c r="B48" s="107" t="s">
        <v>40</v>
      </c>
      <c r="C48" s="108"/>
      <c r="D48" s="109">
        <f t="shared" ref="D48:J48" si="39">D17+D22+D42+D27+D32+D37+D47</f>
        <v>0</v>
      </c>
      <c r="E48" s="109">
        <f t="shared" si="39"/>
        <v>0</v>
      </c>
      <c r="F48" s="109">
        <f t="shared" si="39"/>
        <v>0</v>
      </c>
      <c r="G48" s="109">
        <f t="shared" si="39"/>
        <v>0</v>
      </c>
      <c r="H48" s="109">
        <f t="shared" si="39"/>
        <v>0</v>
      </c>
      <c r="I48" s="109">
        <f t="shared" si="39"/>
        <v>0</v>
      </c>
      <c r="J48" s="109">
        <f t="shared" si="39"/>
        <v>0</v>
      </c>
      <c r="K48" s="110" t="s">
        <v>40</v>
      </c>
      <c r="L48" s="109">
        <f>L17+L22+L42+L47+L37+L32+L27</f>
        <v>0</v>
      </c>
      <c r="M48" s="111">
        <f>M17+M22+M42+M27+M32+M37+M47</f>
        <v>0</v>
      </c>
      <c r="N48" s="112" t="s">
        <v>41</v>
      </c>
      <c r="O48" s="113">
        <f>O17+O22+O42+O27+O32+O37+O47</f>
        <v>0</v>
      </c>
      <c r="P48" s="114">
        <f>P17+P22+P42+P27+P32+P37+P47</f>
        <v>0</v>
      </c>
      <c r="Q48" s="115">
        <f>Q17+Q22+Q42+Q27+Q32+Q37+Q47</f>
        <v>0</v>
      </c>
      <c r="R48" s="111">
        <f>R17+R22+R42+R27+R32+R37+R47</f>
        <v>0</v>
      </c>
      <c r="S48" s="163"/>
      <c r="T48" s="155" t="s">
        <v>40</v>
      </c>
      <c r="U48" s="46">
        <f>U17+U22+U42</f>
        <v>0</v>
      </c>
      <c r="V48" s="48">
        <f t="shared" ref="V48:AB48" si="40">V17+V22+V27+V32+V37+V42+V47</f>
        <v>0</v>
      </c>
      <c r="W48" s="48">
        <f t="shared" si="40"/>
        <v>0</v>
      </c>
      <c r="X48" s="48">
        <f t="shared" si="40"/>
        <v>0</v>
      </c>
      <c r="Y48" s="48">
        <f t="shared" si="40"/>
        <v>0</v>
      </c>
      <c r="Z48" s="48">
        <f t="shared" si="40"/>
        <v>0</v>
      </c>
      <c r="AA48" s="48">
        <f t="shared" si="40"/>
        <v>0</v>
      </c>
      <c r="AB48" s="141">
        <f t="shared" si="40"/>
        <v>0</v>
      </c>
      <c r="AC48" s="142"/>
      <c r="AD48" s="48">
        <f t="shared" ref="AD48:AK48" si="41">AD17+AD22+AD27+AD32+AD37+AD42+AD47</f>
        <v>0</v>
      </c>
      <c r="AE48" s="48">
        <f t="shared" si="41"/>
        <v>0</v>
      </c>
      <c r="AF48" s="48">
        <f t="shared" si="41"/>
        <v>0</v>
      </c>
      <c r="AG48" s="48">
        <f t="shared" si="41"/>
        <v>0</v>
      </c>
      <c r="AH48" s="48">
        <f t="shared" si="41"/>
        <v>0</v>
      </c>
      <c r="AI48" s="48">
        <f t="shared" si="41"/>
        <v>0</v>
      </c>
      <c r="AJ48" s="48">
        <f t="shared" si="41"/>
        <v>0</v>
      </c>
      <c r="AK48" s="130">
        <f t="shared" si="41"/>
        <v>0</v>
      </c>
      <c r="AN48" s="117"/>
    </row>
    <row r="49" spans="1:40" s="38" customFormat="1" ht="14.4" thickBot="1">
      <c r="A49" s="58" t="s">
        <v>42</v>
      </c>
      <c r="G49" s="59"/>
      <c r="H49" s="59"/>
      <c r="I49" s="59"/>
      <c r="J49" s="218" t="s">
        <v>43</v>
      </c>
      <c r="K49" s="219"/>
      <c r="L49" s="186">
        <f>L48+M48</f>
        <v>0</v>
      </c>
      <c r="M49" s="187"/>
      <c r="N49" s="59"/>
      <c r="O49" s="186">
        <f>O48+P48</f>
        <v>0</v>
      </c>
      <c r="P49" s="187"/>
      <c r="Q49" s="217">
        <f>Q48+R48</f>
        <v>0</v>
      </c>
      <c r="R49" s="187"/>
      <c r="S49" s="165"/>
      <c r="T49" s="166"/>
      <c r="AN49" s="39"/>
    </row>
    <row r="50" spans="1:40" s="38" customFormat="1" ht="14.4" thickBot="1">
      <c r="A50" s="60"/>
      <c r="B50" s="60"/>
      <c r="C50" s="60"/>
      <c r="D50" s="60"/>
      <c r="E50" s="60"/>
      <c r="F50" s="60"/>
      <c r="G50" s="60"/>
      <c r="H50" s="60"/>
      <c r="I50" s="60"/>
      <c r="J50" s="143" t="s">
        <v>44</v>
      </c>
      <c r="K50" s="144"/>
      <c r="L50" s="61">
        <v>0</v>
      </c>
      <c r="M50" s="62">
        <f>M48*L50</f>
        <v>0</v>
      </c>
      <c r="N50" s="63"/>
      <c r="O50" s="145" t="s">
        <v>45</v>
      </c>
      <c r="P50" s="146"/>
      <c r="Q50" s="147"/>
      <c r="R50" s="62">
        <f>R48*L50</f>
        <v>0</v>
      </c>
      <c r="S50" s="164"/>
      <c r="T50" s="65"/>
    </row>
    <row r="51" spans="1:40" s="38" customFormat="1" ht="14.4" thickBot="1">
      <c r="A51" s="66"/>
      <c r="B51" s="66"/>
      <c r="C51" s="66"/>
      <c r="D51" s="66"/>
      <c r="E51" s="66"/>
      <c r="F51" s="66"/>
      <c r="G51" s="66"/>
      <c r="H51" s="66"/>
      <c r="I51" s="66"/>
      <c r="J51" s="188" t="s">
        <v>46</v>
      </c>
      <c r="K51" s="189"/>
      <c r="L51" s="61">
        <v>0</v>
      </c>
      <c r="M51" s="67">
        <f>L51*M48</f>
        <v>0</v>
      </c>
      <c r="N51" s="63"/>
      <c r="O51" s="204" t="s">
        <v>46</v>
      </c>
      <c r="P51" s="205"/>
      <c r="Q51" s="206"/>
      <c r="R51" s="67">
        <f>R48*L51</f>
        <v>0</v>
      </c>
      <c r="S51" s="164"/>
      <c r="T51" s="65"/>
      <c r="AN51" s="39"/>
    </row>
    <row r="52" spans="1:40" s="38" customFormat="1" ht="22.5" customHeight="1" thickBot="1">
      <c r="A52" s="178" t="s">
        <v>47</v>
      </c>
      <c r="B52" s="179"/>
      <c r="C52" s="179"/>
      <c r="D52" s="179"/>
      <c r="E52" s="180"/>
      <c r="F52" s="174"/>
      <c r="G52" s="174"/>
      <c r="H52" s="174"/>
      <c r="I52" s="174"/>
      <c r="J52" s="174"/>
      <c r="K52" s="174"/>
      <c r="L52" s="174"/>
      <c r="M52" s="175"/>
      <c r="N52" s="68"/>
      <c r="O52" s="68"/>
      <c r="P52" s="64"/>
      <c r="S52" s="156"/>
      <c r="T52" s="59"/>
      <c r="AN52" s="39"/>
    </row>
    <row r="53" spans="1:40" s="38" customFormat="1" ht="48.75" customHeight="1" thickBot="1">
      <c r="A53" s="170" t="s">
        <v>48</v>
      </c>
      <c r="B53" s="171"/>
      <c r="C53" s="171"/>
      <c r="D53" s="171"/>
      <c r="E53" s="172"/>
      <c r="F53" s="181"/>
      <c r="G53" s="181"/>
      <c r="H53" s="181"/>
      <c r="I53" s="181"/>
      <c r="J53" s="181"/>
      <c r="K53" s="181"/>
      <c r="L53" s="181"/>
      <c r="M53" s="182"/>
      <c r="N53" s="69"/>
      <c r="O53" s="69"/>
      <c r="P53" s="63"/>
      <c r="S53" s="156"/>
      <c r="T53" s="59"/>
      <c r="U53" s="59"/>
      <c r="V53" s="59"/>
      <c r="W53" s="59"/>
      <c r="X53" s="59"/>
      <c r="Y53" s="59"/>
      <c r="Z53" s="59"/>
      <c r="AA53" s="59"/>
      <c r="AB53" s="59"/>
      <c r="AC53" s="59"/>
      <c r="AD53" s="59"/>
      <c r="AE53" s="59"/>
      <c r="AF53" s="59"/>
      <c r="AG53" s="59"/>
      <c r="AH53" s="59"/>
      <c r="AI53" s="59"/>
      <c r="AJ53" s="59"/>
      <c r="AK53" s="59"/>
      <c r="AL53" s="59"/>
      <c r="AN53" s="39"/>
    </row>
    <row r="54" spans="1:40" s="38" customFormat="1" ht="12.75" customHeight="1">
      <c r="A54" s="70"/>
      <c r="B54" s="71"/>
      <c r="C54" s="71"/>
      <c r="D54" s="71"/>
      <c r="E54" s="71"/>
      <c r="F54" s="71"/>
      <c r="G54" s="71"/>
      <c r="H54" s="71"/>
      <c r="I54" s="71"/>
      <c r="J54" s="71"/>
      <c r="K54" s="71"/>
      <c r="L54" s="71"/>
      <c r="M54" s="72"/>
      <c r="N54" s="73"/>
      <c r="O54" s="74"/>
      <c r="P54" s="71"/>
      <c r="S54" s="156"/>
      <c r="T54" s="59"/>
      <c r="U54" s="59"/>
      <c r="V54" s="59"/>
      <c r="W54" s="59"/>
      <c r="X54" s="59"/>
      <c r="Y54" s="59"/>
      <c r="Z54" s="59"/>
      <c r="AA54" s="59"/>
      <c r="AB54" s="59"/>
      <c r="AC54" s="59"/>
      <c r="AD54" s="59"/>
      <c r="AE54" s="59"/>
      <c r="AF54" s="59"/>
      <c r="AG54" s="59"/>
      <c r="AH54" s="59"/>
      <c r="AI54" s="59"/>
      <c r="AJ54" s="157"/>
      <c r="AK54" s="59"/>
      <c r="AL54" s="59"/>
      <c r="AN54" s="39"/>
    </row>
    <row r="55" spans="1:40" s="38" customFormat="1" ht="14.4" thickBot="1">
      <c r="A55" s="70"/>
      <c r="B55" s="71"/>
      <c r="C55" s="71"/>
      <c r="D55" s="71"/>
      <c r="E55" s="71"/>
      <c r="F55" s="71"/>
      <c r="G55" s="71"/>
      <c r="H55" s="71"/>
      <c r="I55" s="71"/>
      <c r="J55" s="71"/>
      <c r="K55" s="71"/>
      <c r="L55" s="71"/>
      <c r="M55" s="72"/>
      <c r="N55" s="73"/>
      <c r="O55" s="74"/>
      <c r="P55" s="71"/>
      <c r="S55" s="156"/>
      <c r="T55" s="59"/>
      <c r="U55" s="59"/>
      <c r="V55" s="59"/>
      <c r="W55" s="59"/>
      <c r="X55" s="59"/>
      <c r="Y55" s="59"/>
      <c r="Z55" s="59"/>
      <c r="AA55" s="59"/>
      <c r="AB55" s="59"/>
      <c r="AC55" s="59"/>
      <c r="AD55" s="59"/>
      <c r="AE55" s="59"/>
      <c r="AF55" s="59"/>
      <c r="AG55" s="59"/>
      <c r="AH55" s="59"/>
      <c r="AI55" s="59"/>
      <c r="AJ55" s="59"/>
      <c r="AK55" s="59"/>
      <c r="AL55" s="59"/>
      <c r="AN55" s="39"/>
    </row>
    <row r="56" spans="1:40" s="38" customFormat="1" ht="28.5" customHeight="1" thickBot="1">
      <c r="A56" s="183" t="s">
        <v>49</v>
      </c>
      <c r="B56" s="184"/>
      <c r="C56" s="184"/>
      <c r="D56" s="184"/>
      <c r="E56" s="185"/>
      <c r="F56" s="173"/>
      <c r="G56" s="174"/>
      <c r="H56" s="174"/>
      <c r="I56" s="174"/>
      <c r="J56" s="174"/>
      <c r="K56" s="174"/>
      <c r="L56" s="174"/>
      <c r="M56" s="175"/>
      <c r="N56" s="75"/>
      <c r="O56" s="75"/>
      <c r="P56" s="76"/>
      <c r="S56" s="156"/>
      <c r="T56" s="59"/>
      <c r="U56" s="59"/>
      <c r="V56" s="59"/>
      <c r="W56" s="59"/>
      <c r="X56" s="59"/>
      <c r="Y56" s="59"/>
      <c r="Z56" s="59"/>
      <c r="AA56" s="59"/>
      <c r="AB56" s="59"/>
      <c r="AC56" s="59"/>
      <c r="AD56" s="59"/>
      <c r="AE56" s="59"/>
      <c r="AF56" s="59"/>
      <c r="AG56" s="59"/>
      <c r="AH56" s="59"/>
      <c r="AI56" s="59"/>
      <c r="AJ56" s="59"/>
      <c r="AK56" s="59"/>
      <c r="AL56" s="59"/>
      <c r="AN56" s="39"/>
    </row>
    <row r="57" spans="1:40" s="38" customFormat="1" ht="54.75" customHeight="1" thickBot="1">
      <c r="A57" s="170" t="s">
        <v>50</v>
      </c>
      <c r="B57" s="171"/>
      <c r="C57" s="171"/>
      <c r="D57" s="171"/>
      <c r="E57" s="172"/>
      <c r="F57" s="173"/>
      <c r="G57" s="174"/>
      <c r="H57" s="174"/>
      <c r="I57" s="174"/>
      <c r="J57" s="174"/>
      <c r="K57" s="174"/>
      <c r="L57" s="174"/>
      <c r="M57" s="175"/>
      <c r="N57" s="77"/>
      <c r="O57" s="77"/>
      <c r="P57" s="78"/>
      <c r="S57" s="149"/>
      <c r="AN57" s="39"/>
    </row>
    <row r="58" spans="1:40">
      <c r="A58" s="4"/>
      <c r="B58" s="4"/>
      <c r="C58" s="4"/>
      <c r="D58" s="4"/>
      <c r="E58" s="4"/>
      <c r="F58" s="4"/>
      <c r="G58" s="4"/>
      <c r="H58" s="4"/>
      <c r="I58" s="4"/>
      <c r="J58" s="4"/>
      <c r="K58" s="4"/>
      <c r="L58" s="4"/>
      <c r="M58" s="4"/>
      <c r="N58" s="4"/>
      <c r="O58" s="4"/>
      <c r="P58" s="5"/>
    </row>
    <row r="59" spans="1:40">
      <c r="A59" s="4"/>
      <c r="B59" s="4"/>
      <c r="C59" s="4"/>
      <c r="D59" s="4"/>
      <c r="E59" s="4"/>
      <c r="F59" s="4"/>
      <c r="G59" s="4"/>
      <c r="H59" s="4"/>
      <c r="I59" s="4"/>
      <c r="J59" s="4"/>
      <c r="K59" s="4"/>
      <c r="L59" s="4"/>
      <c r="M59" s="4"/>
      <c r="N59" s="4"/>
      <c r="O59" s="4"/>
      <c r="P59" s="5"/>
    </row>
    <row r="60" spans="1:40">
      <c r="A60" s="3"/>
      <c r="B60" s="3"/>
      <c r="C60" s="3"/>
      <c r="D60" s="3"/>
      <c r="E60" s="3"/>
      <c r="F60" s="3"/>
      <c r="G60" s="3"/>
      <c r="H60" s="3"/>
      <c r="I60" s="3"/>
      <c r="J60" s="3"/>
      <c r="K60" s="3"/>
      <c r="L60" s="3"/>
      <c r="M60" s="3"/>
      <c r="N60" s="3"/>
      <c r="O60" s="4"/>
      <c r="P60" s="5"/>
    </row>
    <row r="61" spans="1:40">
      <c r="A61" s="6" t="s">
        <v>51</v>
      </c>
      <c r="B61" s="6"/>
      <c r="C61" s="6"/>
      <c r="D61" s="2"/>
      <c r="E61" s="2"/>
      <c r="F61" s="2"/>
      <c r="G61" s="2"/>
      <c r="H61" s="2"/>
      <c r="I61" s="2"/>
      <c r="J61" s="2"/>
      <c r="K61" s="2"/>
      <c r="L61" s="2"/>
      <c r="M61" s="2"/>
      <c r="N61" s="2"/>
      <c r="O61" s="8"/>
      <c r="P61" s="7"/>
    </row>
    <row r="62" spans="1:40" ht="12.75" customHeight="1">
      <c r="A62" s="13"/>
      <c r="B62" s="13"/>
      <c r="C62" s="14"/>
      <c r="D62" s="14"/>
      <c r="E62" s="14"/>
      <c r="F62" s="14"/>
      <c r="G62" s="14"/>
      <c r="H62" s="14"/>
      <c r="I62" s="14"/>
      <c r="J62" s="14"/>
      <c r="K62" s="14"/>
      <c r="L62" s="14"/>
      <c r="M62" s="14"/>
      <c r="N62" s="12"/>
      <c r="O62" s="8"/>
      <c r="P62" s="9"/>
    </row>
    <row r="63" spans="1:40">
      <c r="A63" s="11"/>
      <c r="B63" s="11"/>
      <c r="C63" s="10"/>
    </row>
    <row r="71" spans="1:2">
      <c r="A71" s="10"/>
      <c r="B71" s="10"/>
    </row>
    <row r="72" spans="1:2">
      <c r="A72" s="10"/>
      <c r="B72" s="10"/>
    </row>
    <row r="73" spans="1:2">
      <c r="A73" s="10"/>
      <c r="B73" s="10"/>
    </row>
  </sheetData>
  <autoFilter ref="A12:L12"/>
  <mergeCells count="45">
    <mergeCell ref="A5:F5"/>
    <mergeCell ref="G5:M5"/>
    <mergeCell ref="N8:R9"/>
    <mergeCell ref="A1:M1"/>
    <mergeCell ref="A3:F3"/>
    <mergeCell ref="G3:M3"/>
    <mergeCell ref="A4:F4"/>
    <mergeCell ref="G4:M4"/>
    <mergeCell ref="A6:F6"/>
    <mergeCell ref="G6:M6"/>
    <mergeCell ref="A8:M9"/>
    <mergeCell ref="T8:AC9"/>
    <mergeCell ref="AD8:AK9"/>
    <mergeCell ref="O51:Q51"/>
    <mergeCell ref="K10:K11"/>
    <mergeCell ref="L10:L11"/>
    <mergeCell ref="M10:M11"/>
    <mergeCell ref="N10:N11"/>
    <mergeCell ref="O10:O11"/>
    <mergeCell ref="P10:P11"/>
    <mergeCell ref="O49:P49"/>
    <mergeCell ref="Q49:R49"/>
    <mergeCell ref="J49:K49"/>
    <mergeCell ref="U10:AB10"/>
    <mergeCell ref="AD10:AK10"/>
    <mergeCell ref="T10:T11"/>
    <mergeCell ref="J10:J11"/>
    <mergeCell ref="Q10:Q11"/>
    <mergeCell ref="R10:R11"/>
    <mergeCell ref="A10:A11"/>
    <mergeCell ref="B10:B11"/>
    <mergeCell ref="C10:C11"/>
    <mergeCell ref="D10:G10"/>
    <mergeCell ref="I10:I11"/>
    <mergeCell ref="A57:E57"/>
    <mergeCell ref="F57:M57"/>
    <mergeCell ref="H10:H11"/>
    <mergeCell ref="A52:E52"/>
    <mergeCell ref="F52:M52"/>
    <mergeCell ref="A53:E53"/>
    <mergeCell ref="F53:M53"/>
    <mergeCell ref="A56:E56"/>
    <mergeCell ref="F56:M56"/>
    <mergeCell ref="L49:M49"/>
    <mergeCell ref="J51:K51"/>
  </mergeCells>
  <dataValidations xWindow="470" yWindow="513" count="13">
    <dataValidation type="list" allowBlank="1" showInputMessage="1" showErrorMessage="1" sqref="B13:B16 B18:B21 B23:B26 B28:B31 B33:B36 B38:B41 B43:B46">
      <formula1>"leden, únor, březen, duben, květen, červen, červenec, srpen, září, říjen, listopad, prosinec"</formula1>
    </dataValidation>
    <dataValidation type="list" allowBlank="1" showErrorMessage="1" sqref="B17 B22 B27 B32 B37 B42 B47">
      <formula1>"leden, únor, březen, duben, květen, červen, červenec, srpen, září, říjen, listopad, prosinec"</formula1>
    </dataValidation>
    <dataValidation allowBlank="1" showErrorMessage="1" sqref="Z49:AK49 U49:Y65536 N52:T65536 Z50:AN65536 O10:S11 N1:N8 O1:AC7 AO21:AO65536 G1:K10 T8 B58:B62 A64:B65536 C37 C58:M65536 B54:M55 D11:G11 B12:AK12 C7:C11 D7:F10 B1:B10 C22 A1:A62 C1:F2 C42 B48:B51 AL30:AL49 C32 C27 T49 L1:M11 M50:T51 U10:AK11 AE1:AK7 AD1:AD8 C17 AL1:AL26 C47:C51 AM1:AM49 AP1:IV1048576 N49:O49 Q49 D49:J51 L49"/>
    <dataValidation type="custom" allowBlank="1" showInputMessage="1" showErrorMessage="1" sqref="AO1:AO13 AO17 AO19:AO20">
      <formula1>AO2</formula1>
    </dataValidation>
    <dataValidation allowBlank="1" showInputMessage="1" showErrorMessage="1" prompt="vlož způsobilou hod. sazbu" sqref="N38:N41 N13:N16 N18:N21 N23:N26 N28:N31 N33:N36 N43:N46"/>
    <dataValidation allowBlank="1" showInputMessage="1" showErrorMessage="1" prompt="Vlož kurz (pro přepočet)! " sqref="T13:T16 T18:T21 T23:T26 T28:T31 T33:T36 T38:T41 T43:T46"/>
    <dataValidation allowBlank="1" showInputMessage="1" showErrorMessage="1" prompt="Vyplňte kurz platný v měsíci, kdy je výdaj předkládán ke kontrole" sqref="T10:T11"/>
    <dataValidation type="custom" allowBlank="1" showInputMessage="1" showErrorMessage="1" sqref="AO14:AO16 AO18">
      <formula1>#REF!</formula1>
    </dataValidation>
    <dataValidation allowBlank="1" showInputMessage="1" showErrorMessage="1" prompt="vložte % pro tvorbu FKSP&#10;" sqref="L51"/>
    <dataValidation allowBlank="1" showInputMessage="1" showErrorMessage="1" prompt="vložte % úrazového pojištění " sqref="L50"/>
    <dataValidation type="custom" allowBlank="1" showInputMessage="1" showErrorMessage="1" sqref="AN3:AN49 Q13:S16 Q18:S21 Q23:S26 Q28:S31 Q33:S36 Q38:S41 Q43:S46">
      <formula1>Q3</formula1>
    </dataValidation>
    <dataValidation allowBlank="1" showInputMessage="1" showErrorMessage="1" prompt="Kontrolor kontroluje obvyklou hodinouvou mzdu a případně ji (&quot;natvrdo&quot;) upraví. &#10;&#10;(dle příloh PPŽ bez odvodů SZ a ZP u DPP/DPČ a u nových pracovních pozic bez histori !!!)" sqref="N10:N11"/>
    <dataValidation type="list" allowBlank="1" showErrorMessage="1" sqref="C13:C16 C18:C21 C23:C26 C28:C31 C33:C36 C38:C41 C43:C46">
      <formula1>"Pracovní smlouva - plný úvazek, Pracovní smlouva - částečný úvazek, DPP do 10.000 Kč, DPP nad 10.000 Kč, DPČ do 2.500 Kč, DPČ nad 2.500 Kč, DPČ do 3.000 Kč, DPČ nad 3.000 Kč, DPČ do 3.500 Kč, DPČ nad 3.500 Kč"</formula1>
    </dataValidation>
  </dataValidations>
  <printOptions horizontalCentered="1"/>
  <pageMargins left="0" right="0" top="0.59055118110236227" bottom="0.78740157480314965" header="0.51181102362204722" footer="0.51181102362204722"/>
  <pageSetup paperSize="9" scale="46" orientation="landscape" cellComments="asDisplayed" r:id="rId1"/>
  <headerFooter alignWithMargins="0">
    <oddHeader>&amp;C&amp;"Arial,Tučné"&amp;12&amp;F</oddHeader>
    <oddFooter>&amp;L&amp;D&amp;CND verze č. 1&amp;R[Stránka] z &amp;N</oddFooter>
  </headerFooter>
  <colBreaks count="1" manualBreakCount="1">
    <brk id="13" max="69" man="1"/>
  </colBreaks>
</worksheet>
</file>

<file path=xl/worksheets/sheet2.xml><?xml version="1.0" encoding="utf-8"?>
<worksheet xmlns="http://schemas.openxmlformats.org/spreadsheetml/2006/main" xmlns:r="http://schemas.openxmlformats.org/officeDocument/2006/relationships">
  <dimension ref="A1"/>
  <sheetViews>
    <sheetView workbookViewId="0">
      <selection activeCell="A3" sqref="A3"/>
    </sheetView>
  </sheetViews>
  <sheetFormatPr defaultRowHeight="13.2"/>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Rekapitulace mezd </vt:lpstr>
      <vt:lpstr>List2</vt:lpstr>
      <vt:lpstr>'Rekapitulace mezd '!Oblast_tisku</vt:lpstr>
    </vt:vector>
  </TitlesOfParts>
  <Company>CRR</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Jiri.Ruzek@crr.cz</dc:creator>
  <cp:lastModifiedBy>Acer</cp:lastModifiedBy>
  <cp:revision/>
  <dcterms:created xsi:type="dcterms:W3CDTF">2008-01-11T13:41:39Z</dcterms:created>
  <dcterms:modified xsi:type="dcterms:W3CDTF">2021-03-08T11:47:41Z</dcterms:modified>
</cp:coreProperties>
</file>